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계약관련\계약\2023년 계약\입찰공고\주차관리팀\공사\전기공사\공고문\"/>
    </mc:Choice>
  </mc:AlternateContent>
  <xr:revisionPtr revIDLastSave="0" documentId="13_ncr:1_{A5F13114-CD0C-4590-A17D-A649F46DF8E8}" xr6:coauthVersionLast="36" xr6:coauthVersionMax="47" xr10:uidLastSave="{00000000-0000-0000-0000-000000000000}"/>
  <bookViews>
    <workbookView xWindow="0" yWindow="0" windowWidth="28800" windowHeight="11520" tabRatio="724" xr2:uid="{00000000-000D-0000-FFFF-FFFF00000000}"/>
  </bookViews>
  <sheets>
    <sheet name="총괄표(전기)" sheetId="16" r:id="rId1"/>
    <sheet name="내역서" sheetId="10" r:id="rId2"/>
    <sheet name="합산자재" sheetId="6" state="hidden" r:id="rId3"/>
    <sheet name="옵션" sheetId="5" state="hidden" r:id="rId4"/>
    <sheet name="사용설명" sheetId="14" state="hidden" r:id="rId5"/>
  </sheets>
  <externalReferences>
    <externalReference r:id="rId6"/>
  </externalReferences>
  <definedNames>
    <definedName name="_Fill" hidden="1">#N/A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aa" hidden="1">#REF!</definedName>
    <definedName name="anscount" hidden="1">1</definedName>
    <definedName name="GUS" hidden="1">{#N/A,#N/A,FALSE,"현장 NCR 분석";#N/A,#N/A,FALSE,"현장품질감사";#N/A,#N/A,FALSE,"현장품질감사"}</definedName>
    <definedName name="JK" hidden="1">{#N/A,#N/A,FALSE,"현장 NCR 분석";#N/A,#N/A,FALSE,"현장품질감사";#N/A,#N/A,FALSE,"현장품질감사"}</definedName>
    <definedName name="m" hidden="1">#REF!</definedName>
    <definedName name="_xlnm.Print_Area" localSheetId="1">내역서!$A$1:$Q$55</definedName>
    <definedName name="_xlnm.Print_Area" localSheetId="0">'총괄표(전기)'!$A$1:$J$47</definedName>
    <definedName name="_xlnm.Print_Titles" localSheetId="1">내역서!$1:$3</definedName>
    <definedName name="_xlnm.Print_Titles" localSheetId="2">합산자재!$1:$3</definedName>
    <definedName name="QQQ" hidden="1">#REF!</definedName>
    <definedName name="sss" hidden="1">{#N/A,#N/A,FALSE,"전력간선"}</definedName>
    <definedName name="wrn.교육청." hidden="1">{#N/A,#N/A,FALSE,"전력간선"}</definedName>
    <definedName name="wrn.현장._.NCR._.분석." hidden="1">{#N/A,#N/A,FALSE,"현장 NCR 분석";#N/A,#N/A,FALSE,"현장품질감사";#N/A,#N/A,FALSE,"현장품질감사"}</definedName>
    <definedName name="공정표" hidden="1">{#N/A,#N/A,FALSE,"현장 NCR 분석";#N/A,#N/A,FALSE,"현장품질감사";#N/A,#N/A,FALSE,"현장품질감사"}</definedName>
    <definedName name="ㄴㄴㄴ" hidden="1">{#N/A,#N/A,FALSE,"전력간선"}</definedName>
    <definedName name="ㄴㄴㄴㄴ" hidden="1">#REF!</definedName>
    <definedName name="ㄴㄴㄴㄴㄴ" hidden="1">#REF!</definedName>
    <definedName name="동구연숩" hidden="1">{#N/A,#N/A,FALSE,"전력간선"}</definedName>
    <definedName name="ㅁ" hidden="1">#REF!</definedName>
    <definedName name="ㅁㄴㅇㅁㄴㅇ" hidden="1">#REF!</definedName>
    <definedName name="ㅁㅁㅁ" hidden="1">#REF!</definedName>
    <definedName name="부" hidden="1">{#N/A,#N/A,FALSE,"현장 NCR 분석";#N/A,#N/A,FALSE,"현장품질감사";#N/A,#N/A,FALSE,"현장품질감사"}</definedName>
    <definedName name="부손익" hidden="1">{#N/A,#N/A,FALSE,"현장 NCR 분석";#N/A,#N/A,FALSE,"현장품질감사";#N/A,#N/A,FALSE,"현장품질감사"}</definedName>
    <definedName name="수" hidden="1">#REF!</definedName>
    <definedName name="ㅇㄹㄹ" hidden="1">#REF!</definedName>
    <definedName name="ㅇㅇㄹ" hidden="1">#REF!</definedName>
    <definedName name="ㅇㅇㅇ" hidden="1">#N/A</definedName>
    <definedName name="원가1" hidden="1">{#N/A,#N/A,FALSE,"현장 NCR 분석";#N/A,#N/A,FALSE,"현장품질감사";#N/A,#N/A,FALSE,"현장품질감사"}</definedName>
    <definedName name="지급자재" hidden="1">{#N/A,#N/A,FALSE,"전력간선"}</definedName>
    <definedName name="철골협의" hidden="1">{#N/A,#N/A,FALSE,"현장 NCR 분석";#N/A,#N/A,FALSE,"현장품질감사";#N/A,#N/A,FALSE,"현장품질감사"}</definedName>
    <definedName name="콘크리트2" hidden="1">#REF!</definedName>
    <definedName name="현장설명서" hidden="1">{#N/A,#N/A,FALSE,"전력간선"}</definedName>
  </definedNames>
  <calcPr calcId="191029"/>
</workbook>
</file>

<file path=xl/calcChain.xml><?xml version="1.0" encoding="utf-8"?>
<calcChain xmlns="http://schemas.openxmlformats.org/spreadsheetml/2006/main">
  <c r="E45" i="16" l="1"/>
  <c r="E44" i="16"/>
  <c r="E43" i="16"/>
  <c r="E39" i="16"/>
  <c r="E38" i="16"/>
  <c r="J32" i="16"/>
  <c r="J31" i="16"/>
  <c r="J26" i="16"/>
  <c r="J25" i="16"/>
  <c r="J24" i="16"/>
  <c r="J23" i="16"/>
  <c r="J22" i="16"/>
  <c r="J20" i="16"/>
  <c r="J21" i="16" s="1"/>
  <c r="J18" i="16"/>
  <c r="J17" i="16"/>
  <c r="J16" i="16"/>
  <c r="J15" i="16"/>
  <c r="J14" i="16"/>
  <c r="J13" i="16"/>
  <c r="J9" i="16"/>
  <c r="E40" i="16" l="1"/>
  <c r="E25" i="16"/>
  <c r="E23" i="16"/>
  <c r="E24" i="16"/>
  <c r="E22" i="16"/>
  <c r="H6" i="6"/>
  <c r="L6" i="6" s="1"/>
  <c r="H9" i="6"/>
  <c r="L9" i="6"/>
  <c r="H11" i="6"/>
  <c r="H12" i="6"/>
  <c r="H15" i="6"/>
  <c r="L15" i="6"/>
  <c r="H18" i="6"/>
  <c r="H21" i="6"/>
  <c r="L21" i="6" s="1"/>
  <c r="H23" i="6"/>
  <c r="H24" i="6"/>
  <c r="H27" i="6"/>
  <c r="L27" i="6" s="1"/>
  <c r="H30" i="6"/>
  <c r="L30" i="6" s="1"/>
  <c r="H33" i="6"/>
  <c r="L33" i="6" s="1"/>
  <c r="H35" i="6"/>
  <c r="L35" i="6" s="1"/>
  <c r="H36" i="6"/>
  <c r="H39" i="6"/>
  <c r="L39" i="6" s="1"/>
  <c r="H42" i="6"/>
  <c r="L42" i="6" s="1"/>
  <c r="H45" i="6"/>
  <c r="L45" i="6" s="1"/>
  <c r="H47" i="6"/>
  <c r="H48" i="6"/>
  <c r="L48" i="6" s="1"/>
  <c r="H51" i="6"/>
  <c r="L51" i="6" s="1"/>
  <c r="H52" i="6"/>
  <c r="H54" i="6"/>
  <c r="L54" i="6" s="1"/>
  <c r="H57" i="6"/>
  <c r="L57" i="6" s="1"/>
  <c r="H59" i="6"/>
  <c r="H60" i="6"/>
  <c r="L60" i="6" s="1"/>
  <c r="H63" i="6"/>
  <c r="L63" i="6" s="1"/>
  <c r="H64" i="6"/>
  <c r="H66" i="6"/>
  <c r="I69" i="6"/>
  <c r="L69" i="6" s="1"/>
  <c r="I70" i="6"/>
  <c r="L70" i="6" s="1"/>
  <c r="I71" i="6"/>
  <c r="I72" i="6"/>
  <c r="I73" i="6"/>
  <c r="L73" i="6" s="1"/>
  <c r="I74" i="6"/>
  <c r="I75" i="6"/>
  <c r="L75" i="6" s="1"/>
  <c r="I76" i="6"/>
  <c r="I77" i="6"/>
  <c r="I78" i="6"/>
  <c r="B25" i="5"/>
  <c r="B24" i="5"/>
  <c r="B23" i="5"/>
  <c r="B22" i="5"/>
  <c r="D22" i="5" s="1"/>
  <c r="B21" i="5"/>
  <c r="D21" i="5" s="1"/>
  <c r="AE3" i="10"/>
  <c r="AD3" i="10"/>
  <c r="D13" i="5"/>
  <c r="F3" i="5"/>
  <c r="D25" i="5"/>
  <c r="D24" i="5"/>
  <c r="D23" i="5"/>
  <c r="D12" i="5"/>
  <c r="D11" i="5"/>
  <c r="H13" i="6" s="1"/>
  <c r="L72" i="6" l="1"/>
  <c r="L36" i="6"/>
  <c r="L24" i="6"/>
  <c r="L12" i="6"/>
  <c r="H58" i="6"/>
  <c r="H46" i="6"/>
  <c r="H34" i="6"/>
  <c r="L34" i="6" s="1"/>
  <c r="H22" i="6"/>
  <c r="L22" i="6" s="1"/>
  <c r="H10" i="6"/>
  <c r="H68" i="6"/>
  <c r="H56" i="6"/>
  <c r="L56" i="6" s="1"/>
  <c r="H44" i="6"/>
  <c r="L44" i="6" s="1"/>
  <c r="H32" i="6"/>
  <c r="H20" i="6"/>
  <c r="H8" i="6"/>
  <c r="L8" i="6" s="1"/>
  <c r="H67" i="6"/>
  <c r="L67" i="6" s="1"/>
  <c r="H55" i="6"/>
  <c r="H43" i="6"/>
  <c r="H31" i="6"/>
  <c r="L31" i="6" s="1"/>
  <c r="H19" i="6"/>
  <c r="H7" i="6"/>
  <c r="L78" i="6"/>
  <c r="L66" i="6"/>
  <c r="L18" i="6"/>
  <c r="H65" i="6"/>
  <c r="H53" i="6"/>
  <c r="L53" i="6" s="1"/>
  <c r="H41" i="6"/>
  <c r="H29" i="6"/>
  <c r="L29" i="6" s="1"/>
  <c r="H17" i="6"/>
  <c r="H5" i="6"/>
  <c r="L5" i="6" s="1"/>
  <c r="H40" i="6"/>
  <c r="H28" i="6"/>
  <c r="L28" i="6" s="1"/>
  <c r="H16" i="6"/>
  <c r="H4" i="6"/>
  <c r="L4" i="6" s="1"/>
  <c r="H62" i="6"/>
  <c r="H50" i="6"/>
  <c r="L50" i="6" s="1"/>
  <c r="H38" i="6"/>
  <c r="L38" i="6" s="1"/>
  <c r="H26" i="6"/>
  <c r="H14" i="6"/>
  <c r="L14" i="6" s="1"/>
  <c r="H61" i="6"/>
  <c r="L61" i="6" s="1"/>
  <c r="H49" i="6"/>
  <c r="L49" i="6" s="1"/>
  <c r="H37" i="6"/>
  <c r="L37" i="6" s="1"/>
  <c r="H25" i="6"/>
  <c r="L76" i="6"/>
  <c r="L64" i="6"/>
  <c r="L52" i="6"/>
  <c r="L43" i="6"/>
  <c r="L40" i="6"/>
  <c r="L13" i="6"/>
  <c r="L10" i="6"/>
  <c r="L77" i="6"/>
  <c r="L74" i="6"/>
  <c r="L71" i="6"/>
  <c r="L68" i="6"/>
  <c r="L65" i="6"/>
  <c r="L62" i="6"/>
  <c r="L59" i="6"/>
  <c r="L47" i="6"/>
  <c r="L23" i="6"/>
  <c r="L17" i="6"/>
  <c r="L11" i="6"/>
  <c r="AE19" i="10"/>
  <c r="L46" i="6" l="1"/>
  <c r="L55" i="6"/>
  <c r="L58" i="6"/>
  <c r="L20" i="6"/>
  <c r="L7" i="6"/>
  <c r="L32" i="6"/>
  <c r="L16" i="6"/>
  <c r="L19" i="6"/>
  <c r="L41" i="6"/>
  <c r="L25" i="6"/>
  <c r="L26" i="6"/>
  <c r="AE24" i="10"/>
  <c r="AE31" i="10" l="1"/>
  <c r="AE47" i="10"/>
  <c r="AE45" i="10"/>
  <c r="AE41" i="10"/>
  <c r="AE15" i="10"/>
  <c r="AE10" i="10"/>
  <c r="AE28" i="10"/>
  <c r="AE17" i="10"/>
  <c r="AE9" i="10"/>
  <c r="AE25" i="10"/>
  <c r="AE26" i="10"/>
  <c r="AE32" i="10"/>
  <c r="AE44" i="10"/>
  <c r="AE30" i="10"/>
  <c r="AE40" i="10"/>
  <c r="AE48" i="10"/>
  <c r="AE34" i="10"/>
  <c r="AE6" i="10"/>
  <c r="AE8" i="10"/>
  <c r="AE33" i="10"/>
  <c r="AE38" i="10" l="1"/>
  <c r="AE18" i="10"/>
  <c r="AE22" i="10"/>
  <c r="AE50" i="10"/>
  <c r="AE11" i="10"/>
  <c r="D2" i="5"/>
  <c r="AE37" i="10"/>
  <c r="AE35" i="10"/>
  <c r="AE39" i="10"/>
  <c r="AE29" i="10"/>
  <c r="AE23" i="10"/>
  <c r="AE49" i="10"/>
  <c r="AE36" i="10"/>
  <c r="AE46" i="10"/>
  <c r="AE27" i="10"/>
  <c r="AE5" i="10"/>
  <c r="AE7" i="10"/>
  <c r="E47" i="16" l="1"/>
  <c r="C2" i="5"/>
  <c r="AE51" i="10"/>
  <c r="AC28" i="10" l="1"/>
  <c r="AC26" i="10"/>
  <c r="AC32" i="10"/>
  <c r="AC27" i="10"/>
  <c r="AB9" i="10"/>
  <c r="AC9" i="10"/>
  <c r="AC29" i="10"/>
  <c r="AC33" i="10" l="1"/>
  <c r="AC11" i="10"/>
  <c r="AB10" i="10"/>
  <c r="AC10" i="10"/>
  <c r="AC30" i="10"/>
  <c r="AC31" i="10"/>
  <c r="AC6" i="10"/>
  <c r="AB6" i="10"/>
  <c r="AB8" i="10"/>
  <c r="AC8" i="10"/>
  <c r="AB5" i="10"/>
  <c r="AC5" i="10"/>
  <c r="AB7" i="10" l="1"/>
  <c r="AC7" i="10"/>
  <c r="B2" i="5" l="1"/>
  <c r="F2" i="5" l="1"/>
</calcChain>
</file>

<file path=xl/sharedStrings.xml><?xml version="1.0" encoding="utf-8"?>
<sst xmlns="http://schemas.openxmlformats.org/spreadsheetml/2006/main" count="888" uniqueCount="563">
  <si>
    <t>단위</t>
    <phoneticPr fontId="3" type="noConversion"/>
  </si>
  <si>
    <t>수량</t>
    <phoneticPr fontId="3" type="noConversion"/>
  </si>
  <si>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</si>
  <si>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</si>
  <si>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</si>
  <si>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>노무비</t>
    <phoneticPr fontId="3" type="noConversion"/>
  </si>
  <si>
    <t>경비</t>
    <phoneticPr fontId="3" type="noConversion"/>
  </si>
  <si>
    <t>재료비</t>
    <phoneticPr fontId="3" type="noConversion"/>
  </si>
  <si>
    <t>계</t>
    <phoneticPr fontId="3" type="noConversion"/>
  </si>
  <si>
    <t>총 급 액</t>
    <phoneticPr fontId="3" type="noConversion"/>
  </si>
  <si>
    <t>*(공종별 노임 적용율(%))*</t>
    <phoneticPr fontId="3" type="noConversion"/>
  </si>
  <si>
    <t>적용율(%)</t>
    <phoneticPr fontId="3" type="noConversion"/>
  </si>
  <si>
    <t>소수자릿수</t>
    <phoneticPr fontId="3" type="noConversion"/>
  </si>
  <si>
    <t>끝자리</t>
    <phoneticPr fontId="3" type="noConversion"/>
  </si>
  <si>
    <t>소모잡자재(%)</t>
    <phoneticPr fontId="3" type="noConversion"/>
  </si>
  <si>
    <t>방폭할증(%)</t>
    <phoneticPr fontId="3" type="noConversion"/>
  </si>
  <si>
    <t>고소할증(%)</t>
    <phoneticPr fontId="3" type="noConversion"/>
  </si>
  <si>
    <t>공구손료(%)</t>
    <phoneticPr fontId="3" type="noConversion"/>
  </si>
  <si>
    <t>코드</t>
    <phoneticPr fontId="3" type="noConversion"/>
  </si>
  <si>
    <t>코드</t>
    <phoneticPr fontId="3" type="noConversion"/>
  </si>
  <si>
    <t>공종코드</t>
    <phoneticPr fontId="3" type="noConversion"/>
  </si>
  <si>
    <t>재료비</t>
    <phoneticPr fontId="3" type="noConversion"/>
  </si>
  <si>
    <t>노무비</t>
    <phoneticPr fontId="3" type="noConversion"/>
  </si>
  <si>
    <t>경비</t>
    <phoneticPr fontId="3" type="noConversion"/>
  </si>
  <si>
    <t>지급비</t>
    <phoneticPr fontId="3" type="noConversion"/>
  </si>
  <si>
    <t>비고</t>
    <phoneticPr fontId="3" type="noConversion"/>
  </si>
  <si>
    <t>계</t>
    <phoneticPr fontId="3" type="noConversion"/>
  </si>
  <si>
    <t>단가</t>
    <phoneticPr fontId="3" type="noConversion"/>
  </si>
  <si>
    <t>금액</t>
    <phoneticPr fontId="3" type="noConversion"/>
  </si>
  <si>
    <t>단가</t>
    <phoneticPr fontId="3" type="noConversion"/>
  </si>
  <si>
    <t>단가</t>
    <phoneticPr fontId="3" type="noConversion"/>
  </si>
  <si>
    <t>1.</t>
    <phoneticPr fontId="3" type="noConversion"/>
  </si>
  <si>
    <t>3.</t>
    <phoneticPr fontId="3" type="noConversion"/>
  </si>
  <si>
    <t>** 반드시 다음 사항을 숙지하신 다음 수정 작업을 하십시오 **</t>
    <phoneticPr fontId="3" type="noConversion"/>
  </si>
  <si>
    <t>4.</t>
    <phoneticPr fontId="3" type="noConversion"/>
  </si>
  <si>
    <t xml:space="preserve">a)표지와 원가 -&gt; 총괄표 -&gt; 내역서 -&gt;일위대가와 합산자재 -&gt;단가조사서 를 참조하고 </t>
    <phoneticPr fontId="3" type="noConversion"/>
  </si>
  <si>
    <t>2.</t>
    <phoneticPr fontId="3" type="noConversion"/>
  </si>
  <si>
    <t>5.</t>
    <phoneticPr fontId="3" type="noConversion"/>
  </si>
  <si>
    <t>6.</t>
    <phoneticPr fontId="3" type="noConversion"/>
  </si>
  <si>
    <t xml:space="preserve">   그룹은 견적 프로그램에서 엑셀파일이 만들어질때 지정됩니다.</t>
    <phoneticPr fontId="3" type="noConversion"/>
  </si>
  <si>
    <t>번호</t>
    <phoneticPr fontId="3" type="noConversion"/>
  </si>
  <si>
    <t>번호</t>
    <phoneticPr fontId="3" type="noConversion"/>
  </si>
  <si>
    <t>…</t>
    <phoneticPr fontId="3" type="noConversion"/>
  </si>
  <si>
    <t>비고</t>
    <phoneticPr fontId="3" type="noConversion"/>
  </si>
  <si>
    <t>명   칭</t>
    <phoneticPr fontId="3" type="noConversion"/>
  </si>
  <si>
    <t>규   격</t>
    <phoneticPr fontId="3" type="noConversion"/>
  </si>
  <si>
    <t xml:space="preserve"> </t>
    <phoneticPr fontId="3" type="noConversion"/>
  </si>
  <si>
    <t>노임 계산 정보</t>
    <phoneticPr fontId="3" type="noConversion"/>
  </si>
  <si>
    <t>노임계</t>
    <phoneticPr fontId="3" type="noConversion"/>
  </si>
  <si>
    <t>전체(%)</t>
    <phoneticPr fontId="3" type="noConversion"/>
  </si>
  <si>
    <t>공종별(%)</t>
    <phoneticPr fontId="3" type="noConversion"/>
  </si>
  <si>
    <t>노임 소수</t>
    <phoneticPr fontId="3" type="noConversion"/>
  </si>
  <si>
    <t>부속재 및 손료</t>
    <phoneticPr fontId="3" type="noConversion"/>
  </si>
  <si>
    <t>소모재</t>
    <phoneticPr fontId="3" type="noConversion"/>
  </si>
  <si>
    <t>노임계</t>
    <phoneticPr fontId="3" type="noConversion"/>
  </si>
  <si>
    <t>자재계</t>
    <phoneticPr fontId="3" type="noConversion"/>
  </si>
  <si>
    <t>*(그룹별 자재 단가 추가 할증)*</t>
    <phoneticPr fontId="3" type="noConversion"/>
  </si>
  <si>
    <t>Cable(CAB) 할증(%)</t>
    <phoneticPr fontId="3" type="noConversion"/>
  </si>
  <si>
    <t>Wire (WIR) 할증(%)</t>
    <phoneticPr fontId="3" type="noConversion"/>
  </si>
  <si>
    <t>제 4그룹   할증(%)</t>
    <phoneticPr fontId="3" type="noConversion"/>
  </si>
  <si>
    <t>제 5그룹   할증(%)</t>
    <phoneticPr fontId="3" type="noConversion"/>
  </si>
  <si>
    <t>Pipe (PIP) 할증(%)</t>
    <phoneticPr fontId="3" type="noConversion"/>
  </si>
  <si>
    <t>적용율(%)/100</t>
    <phoneticPr fontId="3" type="noConversion"/>
  </si>
  <si>
    <t>속성이 숫자인 셀을 삭제할 때는 반드시 'Delete' 키를 사용하십시오.</t>
    <phoneticPr fontId="3" type="noConversion"/>
  </si>
  <si>
    <t>**주의:'Space Bar' 로 지웠을 때는 '#Value' Error가 발생됩니다.</t>
    <phoneticPr fontId="3" type="noConversion"/>
  </si>
  <si>
    <t>일위대가(을지)는 소수점 처리 때문에 셀 속성을 '일반'으로 하였습니다.(소수점 능동 처리)</t>
    <phoneticPr fontId="3" type="noConversion"/>
  </si>
  <si>
    <t>**참고: (수량*단가)의 결과는 소수 한자리, 금액을 취합한 소계는 1원 이하 절사입니다.</t>
    <phoneticPr fontId="3" type="noConversion"/>
  </si>
  <si>
    <t>내역서에서는 수량에만 셀 속성을 '일반'으로 하였습니다.(소수점 능동 처리)</t>
    <phoneticPr fontId="3" type="noConversion"/>
  </si>
  <si>
    <t>단가수정은 '단가조사서'시트 에서 하십시오.</t>
    <phoneticPr fontId="3" type="noConversion"/>
  </si>
  <si>
    <t xml:space="preserve">   있으므로 단가조사서의 결정단가를 수정하면 전체 금액이 갱신됩니다.</t>
    <phoneticPr fontId="3" type="noConversion"/>
  </si>
  <si>
    <t xml:space="preserve">   **주의: 금액란은 공식이 걸려있으므로 조심하여 수정하십시오.</t>
    <phoneticPr fontId="3" type="noConversion"/>
  </si>
  <si>
    <t>b)전체 자재를 일정 요율(%)로 변경할 때는 옵션시트의 자재 적용율을 조정하면 됩니다.</t>
    <phoneticPr fontId="3" type="noConversion"/>
  </si>
  <si>
    <t>노임 단가는 '단가조사서'시트에서 품셈은 '노임근거'시트에서 수정하십시오.</t>
    <phoneticPr fontId="3" type="noConversion"/>
  </si>
  <si>
    <t>a)전체 노임을 일정 요율(%)로 변경할 때는 '옵션시트'의 전체노임 적용율을 조정하면 됩니다.</t>
    <phoneticPr fontId="3" type="noConversion"/>
  </si>
  <si>
    <t>b)공종별로 노임을 수정하려면 '옵션시트'의 공종별 노임 적용율을 조정하면 됩니다.</t>
    <phoneticPr fontId="3" type="noConversion"/>
  </si>
  <si>
    <t>c)케이블 및 전선 자재 단가를 추가로 조정하려면 그룹별 자재 적용율을 조정하면 됩니다.</t>
    <phoneticPr fontId="3" type="noConversion"/>
  </si>
  <si>
    <t>겉표지의 모든 정보는 표지를 참조하였습니다.(정보 수정은 표지에서만 하시면 됩니다.)</t>
    <phoneticPr fontId="3" type="noConversion"/>
  </si>
  <si>
    <t>7.</t>
    <phoneticPr fontId="3" type="noConversion"/>
  </si>
  <si>
    <t>필수 :본 프로그램의 총 금액을 확인한 후 사용하십시오.</t>
    <phoneticPr fontId="3" type="noConversion"/>
  </si>
  <si>
    <t>8.</t>
    <phoneticPr fontId="3" type="noConversion"/>
  </si>
  <si>
    <t>본 파일의 내용을 인쇄할 경우, 미리보기를 통하여 페이지 절선을 확인 후 인쇄하십시오.</t>
    <phoneticPr fontId="3" type="noConversion"/>
  </si>
  <si>
    <t>페이지 절선이 맞지 않으면 다음을 참고하십시오.</t>
    <phoneticPr fontId="3" type="noConversion"/>
  </si>
  <si>
    <t>a. 해당시트의 셀 전체를 선택합니다.</t>
    <phoneticPr fontId="3" type="noConversion"/>
  </si>
  <si>
    <t>b. 행높이를 적절히 가감하면 페이지 절선을 맞출 수 있습니다.</t>
    <phoneticPr fontId="3" type="noConversion"/>
  </si>
  <si>
    <t>9.</t>
    <phoneticPr fontId="3" type="noConversion"/>
  </si>
  <si>
    <t>관급자재 Sheet가 해당이 없을 경우엔 삭제하십시오.</t>
    <phoneticPr fontId="3" type="noConversion"/>
  </si>
  <si>
    <t>10.</t>
    <phoneticPr fontId="3" type="noConversion"/>
  </si>
  <si>
    <t>관급 자재비</t>
    <phoneticPr fontId="3" type="noConversion"/>
  </si>
  <si>
    <t>CD관부속재(%)</t>
  </si>
  <si>
    <t>*(그룹별 노임 추가 할증)*</t>
  </si>
  <si>
    <t>적용율(%)</t>
  </si>
  <si>
    <t>자동부속재(전기)</t>
  </si>
  <si>
    <t>자동부속재(통신)</t>
  </si>
  <si>
    <t>배관부속재(%)</t>
  </si>
  <si>
    <t>일반배관재</t>
    <phoneticPr fontId="3" type="noConversion"/>
  </si>
  <si>
    <t>CD배관재</t>
    <phoneticPr fontId="3" type="noConversion"/>
  </si>
  <si>
    <t>일위대가소수</t>
    <phoneticPr fontId="3" type="noConversion"/>
  </si>
  <si>
    <t>전체자재 적용율(%)(공종/일위대가)</t>
    <phoneticPr fontId="3" type="noConversion"/>
  </si>
  <si>
    <t>전체노임 적용율(%)(공종)</t>
    <phoneticPr fontId="3" type="noConversion"/>
  </si>
  <si>
    <t>전체노임 적용율(%)(일위대가)</t>
    <phoneticPr fontId="3" type="noConversion"/>
  </si>
  <si>
    <t>금액조정이 안되나요?</t>
    <phoneticPr fontId="3" type="noConversion"/>
  </si>
  <si>
    <t>이지테크에서 변환할 때 2번 옵션을 지정하여 다시 해보세요</t>
    <phoneticPr fontId="3" type="noConversion"/>
  </si>
  <si>
    <t>시트를 삭제할 때 에러가 뜨면 1번 옵션으로 하면 됩니다.</t>
    <phoneticPr fontId="3" type="noConversion"/>
  </si>
  <si>
    <t>2번 옵션으로 변환했을 때에는 결과값이 다를 수 있습니다.</t>
    <phoneticPr fontId="3" type="noConversion"/>
  </si>
  <si>
    <t>1. 전기공사</t>
  </si>
  <si>
    <t>3913170610034832</t>
  </si>
  <si>
    <t>강제전선관</t>
  </si>
  <si>
    <t>아연도 16 mm</t>
  </si>
  <si>
    <t>M</t>
  </si>
  <si>
    <t>3913170610034833</t>
  </si>
  <si>
    <t>아연도 22 mm</t>
  </si>
  <si>
    <t>3913170610034835</t>
  </si>
  <si>
    <t>아연도 36 mm</t>
  </si>
  <si>
    <t>3913170610034836</t>
  </si>
  <si>
    <t>아연도 42 mm</t>
  </si>
  <si>
    <t>3913170610034968</t>
  </si>
  <si>
    <t>경질비닐전선관</t>
  </si>
  <si>
    <t>HI 36 mm</t>
  </si>
  <si>
    <t>3913170620174425</t>
  </si>
  <si>
    <t>1종금속제가요전선관</t>
  </si>
  <si>
    <t>36 mm 일반-방수</t>
  </si>
  <si>
    <t>3913170620174449</t>
  </si>
  <si>
    <t>커넥터, 36 mm 일반-방수</t>
  </si>
  <si>
    <t>개</t>
  </si>
  <si>
    <t>3913170820176476</t>
  </si>
  <si>
    <t>강재전선관용 부품</t>
  </si>
  <si>
    <t>노말밴드, 아연도 36 mm</t>
  </si>
  <si>
    <t>3913170820176477</t>
  </si>
  <si>
    <t>노말밴드, 아연도 42 mm</t>
  </si>
  <si>
    <t>3913170820176469</t>
  </si>
  <si>
    <t>강제전선관용 부품</t>
  </si>
  <si>
    <t>위샤캡, 36 C</t>
  </si>
  <si>
    <t>3913170820935618</t>
  </si>
  <si>
    <t>경질비닐전선관용 부품</t>
  </si>
  <si>
    <t>노말밴드, 36 mm</t>
  </si>
  <si>
    <t>3912130810035750</t>
  </si>
  <si>
    <t>아우트렛박스</t>
  </si>
  <si>
    <t>8각 54㎜</t>
  </si>
  <si>
    <t>3912130610035778</t>
  </si>
  <si>
    <t>스위치박스</t>
  </si>
  <si>
    <t>1 개용 54 mm</t>
  </si>
  <si>
    <t>3912130610035781</t>
  </si>
  <si>
    <t>2 개용 54 mm</t>
  </si>
  <si>
    <t>3912130820174710</t>
  </si>
  <si>
    <t>아우트렛박스 커버</t>
  </si>
  <si>
    <t>커버, 8각, 평형</t>
  </si>
  <si>
    <t>3912130820174718</t>
  </si>
  <si>
    <t>커버, 4각,2개용S/W (오목)</t>
  </si>
  <si>
    <t>3912130320175917</t>
  </si>
  <si>
    <t>정션 박스</t>
  </si>
  <si>
    <t>100*100*50</t>
  </si>
  <si>
    <t>EA</t>
  </si>
  <si>
    <t>3912130310035796</t>
  </si>
  <si>
    <t>풀박스</t>
  </si>
  <si>
    <t>100×100×100</t>
  </si>
  <si>
    <t>3912130310035799</t>
  </si>
  <si>
    <t>200×200×100</t>
  </si>
  <si>
    <t>3912130320174771</t>
  </si>
  <si>
    <t>400×400×200</t>
  </si>
  <si>
    <t>3913170520175128</t>
  </si>
  <si>
    <t>케이블트레이부속품</t>
  </si>
  <si>
    <t>U CHANNEL, 41x41x2.6t</t>
  </si>
  <si>
    <t>3913170810036357</t>
  </si>
  <si>
    <t>파이프행거, 16 C</t>
  </si>
  <si>
    <t>3913170810036358</t>
  </si>
  <si>
    <t>파이프행거, 22 C</t>
  </si>
  <si>
    <t>3913170810036360</t>
  </si>
  <si>
    <t>파이프행거, 36 C</t>
  </si>
  <si>
    <t>3913170810036361</t>
  </si>
  <si>
    <t>파이프행거, 42 C</t>
  </si>
  <si>
    <t>3116210220135769</t>
  </si>
  <si>
    <t>스트롱앵커</t>
  </si>
  <si>
    <t>3/8</t>
  </si>
  <si>
    <t>3116169820135160</t>
  </si>
  <si>
    <t>행거볼트</t>
  </si>
  <si>
    <t>M10×1000㎜</t>
  </si>
  <si>
    <t>2612162922076726</t>
  </si>
  <si>
    <t>450/750V 내열비닐절연전선</t>
  </si>
  <si>
    <t>HFIX 1.38mm(1.5㎟)</t>
  </si>
  <si>
    <t>2612162922076728</t>
  </si>
  <si>
    <t>HFIX 2.25mm(4㎟)</t>
  </si>
  <si>
    <t>2612162922076731</t>
  </si>
  <si>
    <t>HFIX 6㎟</t>
  </si>
  <si>
    <t>2612152420683697</t>
  </si>
  <si>
    <t>접지용비닐절연전선(F-GV)</t>
  </si>
  <si>
    <t>6㎟</t>
  </si>
  <si>
    <t>2612152420683698</t>
  </si>
  <si>
    <t>10㎟</t>
  </si>
  <si>
    <t>2612162920683923</t>
  </si>
  <si>
    <t>폴리에틸렌 난연케이블</t>
  </si>
  <si>
    <t>0.6/1kv F-CV 3C×6㎟</t>
  </si>
  <si>
    <t>2612162920683946</t>
  </si>
  <si>
    <t>0.6/1kv F-CV 4C×10㎟</t>
  </si>
  <si>
    <t>2612160921650751</t>
  </si>
  <si>
    <t>UTP 케이블</t>
  </si>
  <si>
    <t>Cat.5E 0.5mm 4P</t>
  </si>
  <si>
    <t>3912140620170850</t>
  </si>
  <si>
    <t>콘센트</t>
  </si>
  <si>
    <t>매입-접지형, 250V 2구</t>
  </si>
  <si>
    <t>4619150120192523</t>
  </si>
  <si>
    <t>화재감지기</t>
  </si>
  <si>
    <t>연기감지기,광전식2종-축적</t>
  </si>
  <si>
    <t>4617161020192788</t>
  </si>
  <si>
    <t>CCTV카메라(일체형)</t>
  </si>
  <si>
    <t>Color CCD, Dome(고정형)</t>
  </si>
  <si>
    <t>3912110320178179</t>
  </si>
  <si>
    <t>배전반 부속재</t>
  </si>
  <si>
    <t>ET</t>
  </si>
  <si>
    <t>3912110320178180</t>
  </si>
  <si>
    <t>NT</t>
  </si>
  <si>
    <t>3912110420179148</t>
  </si>
  <si>
    <t>아크릴 명판</t>
  </si>
  <si>
    <t>60*350</t>
  </si>
  <si>
    <t>3912110420179154</t>
  </si>
  <si>
    <t>20* 50</t>
  </si>
  <si>
    <t>3912161620167021</t>
  </si>
  <si>
    <t>배선용차단기(ABS-53)</t>
  </si>
  <si>
    <t>3P 50AF 30AT</t>
  </si>
  <si>
    <t>3912161620169704</t>
  </si>
  <si>
    <t>배선용 차단기</t>
  </si>
  <si>
    <t>표준형, 4P 600V 50AF</t>
  </si>
  <si>
    <t>대</t>
  </si>
  <si>
    <t>3912161420167119</t>
  </si>
  <si>
    <t>누전차단기(32GRha)</t>
  </si>
  <si>
    <t>2P 30AF 20AT</t>
  </si>
  <si>
    <t>3912157320172032</t>
  </si>
  <si>
    <t>EOCR</t>
  </si>
  <si>
    <t>SET</t>
  </si>
  <si>
    <t>3912157320172059</t>
  </si>
  <si>
    <t>전자접촉기(표준형)MC-9</t>
  </si>
  <si>
    <t>220V(2.2kw)/440v(2.7kw)</t>
  </si>
  <si>
    <t>3912110420179247</t>
  </si>
  <si>
    <t>PUSH BUTTON   PBL</t>
  </si>
  <si>
    <t>S/25mm 2a2b</t>
  </si>
  <si>
    <t>3912110420179251</t>
  </si>
  <si>
    <t>PILOT LAMP</t>
  </si>
  <si>
    <t>AC25mm</t>
  </si>
  <si>
    <t>3912110420179269</t>
  </si>
  <si>
    <t>TIMER         0-24HOUR</t>
  </si>
  <si>
    <t>3912110420179274</t>
  </si>
  <si>
    <t>AUX-RELAY</t>
  </si>
  <si>
    <t>AC 2A2B</t>
  </si>
  <si>
    <t>3912101420168835</t>
  </si>
  <si>
    <t>진상용콘덴서</t>
  </si>
  <si>
    <t>380. 440V, 3P 15㎌</t>
  </si>
  <si>
    <t>3912143520184926</t>
  </si>
  <si>
    <t>모선접속바(BUS BAR)</t>
  </si>
  <si>
    <t>2.0mm x 12mm</t>
  </si>
  <si>
    <t>3912143520184927</t>
  </si>
  <si>
    <t>3.0mm x 20mm</t>
  </si>
  <si>
    <t>3912143221650909</t>
  </si>
  <si>
    <t>압착단자</t>
  </si>
  <si>
    <t>R형동선 나압착 6 ㎟</t>
  </si>
  <si>
    <t>3912143221650910</t>
  </si>
  <si>
    <t>R형동선 나압착 10 ㎟</t>
  </si>
  <si>
    <t>3116172710023970</t>
  </si>
  <si>
    <t>6각너트</t>
  </si>
  <si>
    <t>3/8,M10</t>
  </si>
  <si>
    <t>3116181120136195</t>
  </si>
  <si>
    <t>스프링와샤</t>
  </si>
  <si>
    <t>D10</t>
  </si>
  <si>
    <t>391115ZZ701Z0001</t>
  </si>
  <si>
    <t>경질비닐전선관-철거자재</t>
  </si>
  <si>
    <t>391115ZZ701Z0002</t>
  </si>
  <si>
    <t>기타잡자재</t>
  </si>
  <si>
    <t>PP-2</t>
  </si>
  <si>
    <t>식</t>
  </si>
  <si>
    <t>391115ZZ701Z0003</t>
  </si>
  <si>
    <t>PP-3</t>
  </si>
  <si>
    <t>391115ZZ701Z0004</t>
  </si>
  <si>
    <t>누전차단기(32KGRc)-철거자재</t>
  </si>
  <si>
    <t>391115ZZ701Z0005</t>
  </si>
  <si>
    <t>배선용차단기(ABS-54)-철거자</t>
  </si>
  <si>
    <t>4P 50AF 20AT</t>
  </si>
  <si>
    <t>391115ZZ701Z0006</t>
  </si>
  <si>
    <t>배선용 차단기-철거자재</t>
  </si>
  <si>
    <t>표준형, 3P 600V 50AF</t>
  </si>
  <si>
    <t>391115ZZ701Z0007</t>
  </si>
  <si>
    <t>전자개폐기(개방형-2소자)-철</t>
  </si>
  <si>
    <t>L001010101000075</t>
  </si>
  <si>
    <t>노 무 비</t>
  </si>
  <si>
    <t>내선전공</t>
  </si>
  <si>
    <t>인</t>
  </si>
  <si>
    <t>L001010101000078</t>
  </si>
  <si>
    <t>저압케이블전공</t>
  </si>
  <si>
    <t>L001010101000084</t>
  </si>
  <si>
    <t>계장공</t>
  </si>
  <si>
    <t>L001010101000081</t>
  </si>
  <si>
    <t>배전전공</t>
  </si>
  <si>
    <t>L001010501000116</t>
  </si>
  <si>
    <t>변전전공</t>
  </si>
  <si>
    <t>L001010101000089</t>
  </si>
  <si>
    <t>통신케이블공</t>
  </si>
  <si>
    <t>L001010101000087</t>
  </si>
  <si>
    <t>통신설비공</t>
  </si>
  <si>
    <t>L001010101000002</t>
  </si>
  <si>
    <t>보통인부</t>
  </si>
  <si>
    <t>L001010101000003</t>
  </si>
  <si>
    <t>특별인부</t>
  </si>
  <si>
    <t>400000Z310967185</t>
  </si>
  <si>
    <t>제작공임</t>
  </si>
  <si>
    <t>[ 군포공영주차장 공사 ] - 합산자재목록</t>
  </si>
  <si>
    <t>59750337001</t>
  </si>
  <si>
    <t>59750337002</t>
  </si>
  <si>
    <t>59750337004</t>
  </si>
  <si>
    <t>59750337005</t>
  </si>
  <si>
    <t>59751467015</t>
  </si>
  <si>
    <t>59753017026</t>
  </si>
  <si>
    <t>59753017066</t>
  </si>
  <si>
    <t>59759017062</t>
  </si>
  <si>
    <t>59759017063</t>
  </si>
  <si>
    <t>59759017044</t>
  </si>
  <si>
    <t>59759027002</t>
  </si>
  <si>
    <t>59753767011</t>
  </si>
  <si>
    <t>59753777102</t>
  </si>
  <si>
    <t>59753777111</t>
  </si>
  <si>
    <t>59753767201</t>
  </si>
  <si>
    <t>59753767281</t>
  </si>
  <si>
    <t>61455137894</t>
  </si>
  <si>
    <t>59753857021</t>
  </si>
  <si>
    <t>59753857061</t>
  </si>
  <si>
    <t>59753857171</t>
  </si>
  <si>
    <t>59754967601</t>
  </si>
  <si>
    <t>59759017111</t>
  </si>
  <si>
    <t>59759017112</t>
  </si>
  <si>
    <t>59759017114</t>
  </si>
  <si>
    <t>59759017115</t>
  </si>
  <si>
    <t>53060807001</t>
  </si>
  <si>
    <t>53060327011</t>
  </si>
  <si>
    <t>MM481669623</t>
  </si>
  <si>
    <t>E1450667003</t>
  </si>
  <si>
    <t>E1450667014</t>
  </si>
  <si>
    <t>E1450927203</t>
  </si>
  <si>
    <t>E1450927204</t>
  </si>
  <si>
    <t>E1450287540</t>
  </si>
  <si>
    <t>E1450287564</t>
  </si>
  <si>
    <t>MM362692755</t>
  </si>
  <si>
    <t>59350317206</t>
  </si>
  <si>
    <t>63500197105</t>
  </si>
  <si>
    <t>63500957221</t>
  </si>
  <si>
    <t>61100117511</t>
  </si>
  <si>
    <t>61100117521</t>
  </si>
  <si>
    <t>MM300009101</t>
  </si>
  <si>
    <t>MM300009107</t>
  </si>
  <si>
    <t>MM300015003</t>
  </si>
  <si>
    <t>59250327171</t>
  </si>
  <si>
    <t>MM300020704</t>
  </si>
  <si>
    <t>MM320620165</t>
  </si>
  <si>
    <t>MM320620300</t>
  </si>
  <si>
    <t>MM300036102</t>
  </si>
  <si>
    <t>MM300036201</t>
  </si>
  <si>
    <t>MM300036603</t>
  </si>
  <si>
    <t>MM300036801</t>
  </si>
  <si>
    <t>59100107411</t>
  </si>
  <si>
    <t>61500377116</t>
  </si>
  <si>
    <t>61500377117</t>
  </si>
  <si>
    <t>E9400267004</t>
  </si>
  <si>
    <t>E9400267005</t>
  </si>
  <si>
    <t>53100028501</t>
  </si>
  <si>
    <t>52100327001</t>
  </si>
  <si>
    <t>MM939345157</t>
  </si>
  <si>
    <t>MM310967184</t>
  </si>
  <si>
    <t>MM939347286</t>
  </si>
  <si>
    <t>MM939345160</t>
  </si>
  <si>
    <t>MM939345158</t>
  </si>
  <si>
    <t>MM939345159</t>
  </si>
  <si>
    <t>MM939345161</t>
  </si>
  <si>
    <t>56900017016</t>
  </si>
  <si>
    <t>56900017076</t>
  </si>
  <si>
    <t>56900017007</t>
  </si>
  <si>
    <t>56900017031</t>
  </si>
  <si>
    <t>56900017035</t>
  </si>
  <si>
    <t>56900017116</t>
  </si>
  <si>
    <t>56900017114</t>
  </si>
  <si>
    <t>56900017041</t>
  </si>
  <si>
    <t>56900017118</t>
  </si>
  <si>
    <t>MM310967185</t>
  </si>
  <si>
    <t>81</t>
  </si>
  <si>
    <t>공종줄</t>
    <phoneticPr fontId="3" type="noConversion"/>
  </si>
  <si>
    <t>56950120016</t>
  </si>
  <si>
    <t>EAA110110000</t>
  </si>
  <si>
    <t>제 1호</t>
  </si>
  <si>
    <t>파이프행가</t>
  </si>
  <si>
    <t>16 C</t>
  </si>
  <si>
    <t>56950120022</t>
  </si>
  <si>
    <t>EAA110120000</t>
  </si>
  <si>
    <t>제 2호</t>
  </si>
  <si>
    <t>22 C</t>
  </si>
  <si>
    <t>56950120036</t>
  </si>
  <si>
    <t>EAA110140000</t>
  </si>
  <si>
    <t>제 3호</t>
  </si>
  <si>
    <t>36 C</t>
  </si>
  <si>
    <t>56950120042</t>
  </si>
  <si>
    <t>EAA110150000</t>
  </si>
  <si>
    <t>제 4호</t>
  </si>
  <si>
    <t>42 C</t>
  </si>
  <si>
    <t>56950140400</t>
  </si>
  <si>
    <t>EAA110230000</t>
  </si>
  <si>
    <t>제 5호</t>
  </si>
  <si>
    <t>파이프지지대</t>
  </si>
  <si>
    <t>W400-1단</t>
  </si>
  <si>
    <t>56959000001</t>
  </si>
  <si>
    <t>E56959000001</t>
  </si>
  <si>
    <t>제 6호</t>
  </si>
  <si>
    <t>분전반</t>
  </si>
  <si>
    <t>면</t>
  </si>
  <si>
    <t>56959000002</t>
  </si>
  <si>
    <t>E56959000002</t>
  </si>
  <si>
    <t>제 7호</t>
  </si>
  <si>
    <t>5975A337001</t>
  </si>
  <si>
    <t>EKA124000010S</t>
  </si>
  <si>
    <t>제 8호</t>
  </si>
  <si>
    <t>5975A337002</t>
  </si>
  <si>
    <t>EKA134000010S</t>
  </si>
  <si>
    <t>제 9호</t>
  </si>
  <si>
    <t>5975A337004</t>
  </si>
  <si>
    <t>EKA154000010S</t>
  </si>
  <si>
    <t>제 10호</t>
  </si>
  <si>
    <t>5975A337005</t>
  </si>
  <si>
    <t>EKA164000010S</t>
  </si>
  <si>
    <t>제 11호</t>
  </si>
  <si>
    <t>5975B467015</t>
  </si>
  <si>
    <t>EKA354000010S</t>
  </si>
  <si>
    <t>제 12호</t>
  </si>
  <si>
    <t>5975D017026</t>
  </si>
  <si>
    <t>E59753017026</t>
  </si>
  <si>
    <t>제 13호</t>
  </si>
  <si>
    <t>5975J017044</t>
  </si>
  <si>
    <t>E59759017044</t>
  </si>
  <si>
    <t>제 14호</t>
  </si>
  <si>
    <t>5975D767011</t>
  </si>
  <si>
    <t>EKK211000010S</t>
  </si>
  <si>
    <t>제 15호</t>
  </si>
  <si>
    <t>5975D777102</t>
  </si>
  <si>
    <t>EKK231000011S</t>
  </si>
  <si>
    <t>제 16호</t>
  </si>
  <si>
    <t>5975D777111</t>
  </si>
  <si>
    <t>EKK231000020S</t>
  </si>
  <si>
    <t>제 17호</t>
  </si>
  <si>
    <t>6145F137894</t>
  </si>
  <si>
    <t>E61455137894</t>
  </si>
  <si>
    <t>제 18호</t>
  </si>
  <si>
    <t>5975D857021</t>
  </si>
  <si>
    <t>E59753857021</t>
  </si>
  <si>
    <t>제 19호</t>
  </si>
  <si>
    <t>5975D857061</t>
  </si>
  <si>
    <t>E59753857061</t>
  </si>
  <si>
    <t>제 20호</t>
  </si>
  <si>
    <t>5975D857171</t>
  </si>
  <si>
    <t>E59753857171</t>
  </si>
  <si>
    <t>제 21호</t>
  </si>
  <si>
    <t>56959000003</t>
  </si>
  <si>
    <t>E56959000003</t>
  </si>
  <si>
    <t>제 22호</t>
  </si>
  <si>
    <t>E145A667003</t>
  </si>
  <si>
    <t>ELG231000010S</t>
  </si>
  <si>
    <t>제 23호</t>
  </si>
  <si>
    <t>E145A667014</t>
  </si>
  <si>
    <t>ELG241000010S</t>
  </si>
  <si>
    <t>제 24호</t>
  </si>
  <si>
    <t>E145A927203</t>
  </si>
  <si>
    <t>EOC335000030S</t>
  </si>
  <si>
    <t>제 25호</t>
  </si>
  <si>
    <t>E145A927204</t>
  </si>
  <si>
    <t>EOC345000040S</t>
  </si>
  <si>
    <t>제 26호</t>
  </si>
  <si>
    <t>E145A287540</t>
  </si>
  <si>
    <t>ELD641000030S</t>
  </si>
  <si>
    <t>제 27호</t>
  </si>
  <si>
    <t>E145A287564</t>
  </si>
  <si>
    <t>ELD651000040S</t>
  </si>
  <si>
    <t>제 28호</t>
  </si>
  <si>
    <t>56959000004</t>
  </si>
  <si>
    <t>E56959000004</t>
  </si>
  <si>
    <t>제 29호</t>
  </si>
  <si>
    <t>5935A317206</t>
  </si>
  <si>
    <t>E59350317206</t>
  </si>
  <si>
    <t>제 30호</t>
  </si>
  <si>
    <t>6350A197105</t>
  </si>
  <si>
    <t>E63500197105</t>
  </si>
  <si>
    <t>제 31호</t>
  </si>
  <si>
    <t>6350A957221</t>
  </si>
  <si>
    <t>E63500957221</t>
  </si>
  <si>
    <t>제 32호</t>
  </si>
  <si>
    <t>5925A327171</t>
  </si>
  <si>
    <t>E59250327171</t>
  </si>
  <si>
    <t>제 33호</t>
  </si>
  <si>
    <t>56959000005</t>
  </si>
  <si>
    <t>E56959000005</t>
  </si>
  <si>
    <t>제 34호</t>
  </si>
  <si>
    <t>56959000006</t>
  </si>
  <si>
    <t>E56959000006</t>
  </si>
  <si>
    <t>제 35호</t>
  </si>
  <si>
    <t>56959000007</t>
  </si>
  <si>
    <t>E56959000007</t>
  </si>
  <si>
    <t>제 36호</t>
  </si>
  <si>
    <t>56959000008</t>
  </si>
  <si>
    <t>E56959000008</t>
  </si>
  <si>
    <t>제 37호</t>
  </si>
  <si>
    <t>56959000009</t>
  </si>
  <si>
    <t>E56959000009</t>
  </si>
  <si>
    <t>제 38호</t>
  </si>
  <si>
    <t>55</t>
  </si>
  <si>
    <t>합계줄</t>
  </si>
  <si>
    <t>( 합       계 )</t>
  </si>
  <si>
    <t>[ 군포공영주차장 공사 ]</t>
  </si>
  <si>
    <t>01</t>
  </si>
  <si>
    <t>1.전기공사</t>
  </si>
  <si>
    <t>총줄수-&gt;</t>
  </si>
  <si>
    <t>본 파일은 이지테크에서 2번 옵션으로 만들었습니다.</t>
  </si>
  <si>
    <t>3.공 사 원 가 계 산 서(전기)</t>
    <phoneticPr fontId="3" type="noConversion"/>
  </si>
  <si>
    <t>비 목</t>
    <phoneticPr fontId="3" type="noConversion"/>
  </si>
  <si>
    <t>구   분</t>
    <phoneticPr fontId="3" type="noConversion"/>
  </si>
  <si>
    <t>금 액</t>
    <phoneticPr fontId="3" type="noConversion"/>
  </si>
  <si>
    <t>1차조정(B)</t>
    <phoneticPr fontId="3" type="noConversion"/>
  </si>
  <si>
    <t>2차조정(C)</t>
    <phoneticPr fontId="3" type="noConversion"/>
  </si>
  <si>
    <t>차액(D=C-B)</t>
    <phoneticPr fontId="3" type="noConversion"/>
  </si>
  <si>
    <t>차액율(C/A)</t>
    <phoneticPr fontId="3" type="noConversion"/>
  </si>
  <si>
    <t>비 고</t>
    <phoneticPr fontId="3" type="noConversion"/>
  </si>
  <si>
    <t>순공사원가</t>
    <phoneticPr fontId="3" type="noConversion"/>
  </si>
  <si>
    <t>직접재료비</t>
    <phoneticPr fontId="3" type="noConversion"/>
  </si>
  <si>
    <t>간접재료비</t>
    <phoneticPr fontId="3" type="noConversion"/>
  </si>
  <si>
    <t>작업설부산물(-)</t>
    <phoneticPr fontId="3" type="noConversion"/>
  </si>
  <si>
    <t>[소  계]</t>
    <phoneticPr fontId="3" type="noConversion"/>
  </si>
  <si>
    <t>직접노무비</t>
    <phoneticPr fontId="3" type="noConversion"/>
  </si>
  <si>
    <t>간접노무비</t>
    <phoneticPr fontId="3" type="noConversion"/>
  </si>
  <si>
    <t>경  비</t>
    <phoneticPr fontId="3" type="noConversion"/>
  </si>
  <si>
    <t>산출경비</t>
    <phoneticPr fontId="3" type="noConversion"/>
  </si>
  <si>
    <t>가설비</t>
    <phoneticPr fontId="3" type="noConversion"/>
  </si>
  <si>
    <t>산재보험료</t>
    <phoneticPr fontId="3" type="noConversion"/>
  </si>
  <si>
    <t>고용보험료</t>
    <phoneticPr fontId="3" type="noConversion"/>
  </si>
  <si>
    <t>건강보험료</t>
    <phoneticPr fontId="3" type="noConversion"/>
  </si>
  <si>
    <t>노인장기요양보험료</t>
    <phoneticPr fontId="3" type="noConversion"/>
  </si>
  <si>
    <t>연금보험료</t>
    <phoneticPr fontId="3" type="noConversion"/>
  </si>
  <si>
    <t>퇴직공제부금비</t>
    <phoneticPr fontId="3" type="noConversion"/>
  </si>
  <si>
    <t>산업안전관리비</t>
    <phoneticPr fontId="14" type="noConversion"/>
  </si>
  <si>
    <t>(가), (나) 중 적은금액 적용</t>
    <phoneticPr fontId="14" type="noConversion"/>
  </si>
  <si>
    <t>(가)</t>
  </si>
  <si>
    <t>(나)</t>
  </si>
  <si>
    <t>기타경비</t>
    <phoneticPr fontId="3" type="noConversion"/>
  </si>
  <si>
    <t>건설하도급대금지급보증서발급수수료</t>
    <phoneticPr fontId="3" type="noConversion"/>
  </si>
  <si>
    <t>건설기계대여대금지급보증서발급수수료</t>
    <phoneticPr fontId="3" type="noConversion"/>
  </si>
  <si>
    <t>환경보전비</t>
    <phoneticPr fontId="3" type="noConversion"/>
  </si>
  <si>
    <t>공사이행보증수수료</t>
    <phoneticPr fontId="3" type="noConversion"/>
  </si>
  <si>
    <t>정기안전점검비</t>
  </si>
  <si>
    <t>안전관리계획작성및검토비</t>
  </si>
  <si>
    <t xml:space="preserve"> 일 반 관 리 비</t>
    <phoneticPr fontId="3" type="noConversion"/>
  </si>
  <si>
    <t xml:space="preserve"> 이            윤</t>
    <phoneticPr fontId="3" type="noConversion"/>
  </si>
  <si>
    <t>품질관리비</t>
    <phoneticPr fontId="14" type="noConversion"/>
  </si>
  <si>
    <t xml:space="preserve"> 공  급  가  액</t>
    <phoneticPr fontId="3" type="noConversion"/>
  </si>
  <si>
    <t>V  . A  .T</t>
    <phoneticPr fontId="3" type="noConversion"/>
  </si>
  <si>
    <t>공급가액*10%</t>
    <phoneticPr fontId="3" type="noConversion"/>
  </si>
  <si>
    <t xml:space="preserve">      1.[도   급   액]</t>
    <phoneticPr fontId="3" type="noConversion"/>
  </si>
  <si>
    <t xml:space="preserve">         [도급자 관급]</t>
    <phoneticPr fontId="3" type="noConversion"/>
  </si>
  <si>
    <t xml:space="preserve">         [관급자 관급]</t>
    <phoneticPr fontId="3" type="noConversion"/>
  </si>
  <si>
    <t xml:space="preserve">      2.[관 급 공 사 계]</t>
    <phoneticPr fontId="3" type="noConversion"/>
  </si>
  <si>
    <t xml:space="preserve">      3.[P.S(Provisional Sum) 항목]</t>
    <phoneticPr fontId="3" type="noConversion"/>
  </si>
  <si>
    <t>정기안전점검비, 각종 인증비용</t>
    <phoneticPr fontId="14" type="noConversion"/>
  </si>
  <si>
    <t xml:space="preserve">      4.[시설 분담금]</t>
    <phoneticPr fontId="3" type="noConversion"/>
  </si>
  <si>
    <t xml:space="preserve">      5.[한전 불입금]</t>
    <phoneticPr fontId="3" type="noConversion"/>
  </si>
  <si>
    <t xml:space="preserve">      6.[사용전검사비]</t>
    <phoneticPr fontId="3" type="noConversion"/>
  </si>
  <si>
    <t xml:space="preserve">      7.[친환경 인증비]</t>
    <phoneticPr fontId="3" type="noConversion"/>
  </si>
  <si>
    <t xml:space="preserve">    A.[총사업비[1+2+3+4+5+6]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</si>
</sst>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176" formatCode="#,##0_ "/>
    <numFmt numFmtId="178" formatCode="#,###;\-#,###"/>
    <numFmt numFmtId="179" formatCode="#,##0_);\(#,##0\)"/>
    <numFmt numFmtId="180" formatCode="#,##0.00_ "/>
    <numFmt numFmtId="181" formatCode="0.00_ "/>
    <numFmt numFmtId="182" formatCode="&quot;직접노무비&quot;&quot;*&quot;#,###.#####&quot;%&quot;"/>
    <numFmt numFmtId="183" formatCode="&quot;노무비&quot;&quot;*&quot;#,###.#####&quot;%&quot;"/>
    <numFmt numFmtId="184" formatCode="&quot;노무비&quot;&quot;*&quot;#,##0.#####&quot;%&quot;"/>
    <numFmt numFmtId="185" formatCode="&quot;건강보험료&quot;&quot;*&quot;#,###.#####&quot;%&quot;"/>
    <numFmt numFmtId="186" formatCode="&quot;(재료비+직노+(관급자재/1.1))&quot;&quot;*&quot;#,###.#####&quot;%&quot;"/>
    <numFmt numFmtId="187" formatCode="&quot;(재료비+직노+(도급자관급/1.1))&quot;&quot;*&quot;#,###.#####&quot;%&quot;"/>
    <numFmt numFmtId="188" formatCode="&quot;(재료비+직접노무비)&quot;&quot;*&quot;#,###.#####&quot;%)*1.2&quot;"/>
    <numFmt numFmtId="189" formatCode="&quot;(재료비+노무비)&quot;&quot;*&quot;#,###.#####&quot;%&quot;"/>
    <numFmt numFmtId="190" formatCode="&quot;(직재+직노+산출경비)&quot;&quot;*&quot;#,##0.#####&quot;%&quot;"/>
    <numFmt numFmtId="191" formatCode="&quot;(재료비+직노+산출경비)&quot;&quot;*&quot;#,##0.#####&quot;%&quot;"/>
    <numFmt numFmtId="192" formatCode="&quot;(재료비+직노+기계경비)&quot;&quot;*&quot;#,###.#####&quot;%&quot;&quot;+ 6,600,000*2년&quot;"/>
    <numFmt numFmtId="194" formatCode="&quot;계&quot;&quot;*&quot;#,###.#####&quot;%&quot;"/>
    <numFmt numFmtId="195" formatCode="&quot;(노무비+경비+일반관리비)&quot;&quot;*&quot;#,###.#####&quot;%&quot;"/>
    <numFmt numFmtId="196" formatCode="&quot;(순공사+일반관리+이윤+지급자재/1.1)&quot;&quot;*&quot;##0.####&quot;%&quot;"/>
  </numFmts>
  <fonts count="1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18"/>
      <name val="돋움체"/>
      <family val="3"/>
      <charset val="129"/>
    </font>
    <font>
      <sz val="16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돋움"/>
      <family val="3"/>
      <charset val="129"/>
    </font>
    <font>
      <b/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41" fontId="1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</cellStyleXfs>
  <cellXfs count="178">
    <xf numFmtId="0" fontId="0" fillId="0" borderId="0" xfId="0"/>
    <xf numFmtId="49" fontId="4" fillId="0" borderId="0" xfId="0" applyNumberFormat="1" applyFont="1" applyAlignment="1">
      <alignment horizontal="left"/>
    </xf>
    <xf numFmtId="0" fontId="4" fillId="0" borderId="0" xfId="0" applyFont="1"/>
    <xf numFmtId="49" fontId="4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/>
    <xf numFmtId="49" fontId="4" fillId="0" borderId="1" xfId="0" applyNumberFormat="1" applyFont="1" applyBorder="1" applyAlignment="1"/>
    <xf numFmtId="49" fontId="4" fillId="0" borderId="0" xfId="0" applyNumberFormat="1" applyFont="1" applyAlignment="1"/>
    <xf numFmtId="49" fontId="4" fillId="0" borderId="0" xfId="0" applyNumberFormat="1" applyFont="1" applyAlignment="1" applyProtection="1"/>
    <xf numFmtId="0" fontId="4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4" fillId="0" borderId="0" xfId="0" applyNumberFormat="1" applyFont="1"/>
    <xf numFmtId="0" fontId="4" fillId="0" borderId="3" xfId="0" applyNumberFormat="1" applyFont="1" applyBorder="1"/>
    <xf numFmtId="0" fontId="4" fillId="0" borderId="1" xfId="0" applyNumberFormat="1" applyFont="1" applyBorder="1"/>
    <xf numFmtId="0" fontId="4" fillId="0" borderId="1" xfId="0" applyNumberFormat="1" applyFont="1" applyBorder="1" applyAlignment="1"/>
    <xf numFmtId="0" fontId="4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178" fontId="4" fillId="0" borderId="0" xfId="0" applyNumberFormat="1" applyFont="1" applyAlignment="1"/>
    <xf numFmtId="178" fontId="4" fillId="0" borderId="3" xfId="0" applyNumberFormat="1" applyFont="1" applyBorder="1" applyAlignment="1"/>
    <xf numFmtId="178" fontId="4" fillId="0" borderId="1" xfId="0" applyNumberFormat="1" applyFont="1" applyBorder="1" applyAlignment="1"/>
    <xf numFmtId="178" fontId="4" fillId="0" borderId="0" xfId="0" applyNumberFormat="1" applyFont="1"/>
    <xf numFmtId="178" fontId="4" fillId="0" borderId="1" xfId="0" applyNumberFormat="1" applyFont="1" applyBorder="1"/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center"/>
    </xf>
    <xf numFmtId="0" fontId="4" fillId="0" borderId="2" xfId="0" applyNumberFormat="1" applyFont="1" applyBorder="1"/>
    <xf numFmtId="178" fontId="4" fillId="0" borderId="2" xfId="0" applyNumberFormat="1" applyFont="1" applyBorder="1" applyAlignment="1"/>
    <xf numFmtId="49" fontId="4" fillId="0" borderId="1" xfId="0" applyNumberFormat="1" applyFont="1" applyBorder="1"/>
    <xf numFmtId="0" fontId="9" fillId="3" borderId="1" xfId="0" applyFont="1" applyFill="1" applyBorder="1"/>
    <xf numFmtId="49" fontId="4" fillId="0" borderId="0" xfId="0" applyNumberFormat="1" applyFont="1" applyAlignment="1" applyProtection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1" applyNumberFormat="1" applyFont="1" applyBorder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49" fontId="4" fillId="0" borderId="0" xfId="0" applyNumberFormat="1" applyFont="1" applyAlignment="1"/>
    <xf numFmtId="0" fontId="4" fillId="0" borderId="0" xfId="0" applyNumberFormat="1" applyFont="1" applyAlignment="1"/>
    <xf numFmtId="0" fontId="7" fillId="0" borderId="0" xfId="3" applyFont="1"/>
    <xf numFmtId="0" fontId="13" fillId="0" borderId="0" xfId="3" applyFont="1"/>
    <xf numFmtId="179" fontId="13" fillId="0" borderId="1" xfId="3" applyNumberFormat="1" applyFont="1" applyBorder="1" applyAlignment="1">
      <alignment horizontal="left" vertical="center"/>
    </xf>
    <xf numFmtId="179" fontId="13" fillId="8" borderId="1" xfId="3" applyNumberFormat="1" applyFont="1" applyFill="1" applyBorder="1" applyAlignment="1">
      <alignment horizontal="right" vertical="center"/>
    </xf>
    <xf numFmtId="179" fontId="13" fillId="0" borderId="1" xfId="3" applyNumberFormat="1" applyFont="1" applyBorder="1" applyAlignment="1">
      <alignment horizontal="right" vertical="center"/>
    </xf>
    <xf numFmtId="176" fontId="13" fillId="0" borderId="1" xfId="3" applyNumberFormat="1" applyFont="1" applyBorder="1" applyAlignment="1">
      <alignment horizontal="right" vertical="center"/>
    </xf>
    <xf numFmtId="180" fontId="13" fillId="0" borderId="1" xfId="3" applyNumberFormat="1" applyFont="1" applyBorder="1" applyAlignment="1">
      <alignment horizontal="right" vertical="center"/>
    </xf>
    <xf numFmtId="0" fontId="13" fillId="0" borderId="1" xfId="3" applyFont="1" applyBorder="1"/>
    <xf numFmtId="181" fontId="13" fillId="0" borderId="0" xfId="3" applyNumberFormat="1" applyFont="1"/>
    <xf numFmtId="179" fontId="12" fillId="0" borderId="1" xfId="3" applyNumberFormat="1" applyFont="1" applyBorder="1" applyAlignment="1">
      <alignment horizontal="right" vertical="center"/>
    </xf>
    <xf numFmtId="179" fontId="13" fillId="9" borderId="1" xfId="3" applyNumberFormat="1" applyFont="1" applyFill="1" applyBorder="1"/>
    <xf numFmtId="176" fontId="13" fillId="9" borderId="1" xfId="3" applyNumberFormat="1" applyFont="1" applyFill="1" applyBorder="1" applyAlignment="1">
      <alignment horizontal="right" vertical="center"/>
    </xf>
    <xf numFmtId="180" fontId="13" fillId="9" borderId="1" xfId="3" applyNumberFormat="1" applyFont="1" applyFill="1" applyBorder="1" applyAlignment="1">
      <alignment horizontal="right" vertical="center"/>
    </xf>
    <xf numFmtId="182" fontId="13" fillId="9" borderId="1" xfId="3" applyNumberFormat="1" applyFont="1" applyFill="1" applyBorder="1" applyAlignment="1">
      <alignment horizontal="left"/>
    </xf>
    <xf numFmtId="0" fontId="13" fillId="10" borderId="0" xfId="3" applyFont="1" applyFill="1"/>
    <xf numFmtId="181" fontId="13" fillId="10" borderId="0" xfId="3" applyNumberFormat="1" applyFont="1" applyFill="1"/>
    <xf numFmtId="183" fontId="13" fillId="0" borderId="1" xfId="3" applyNumberFormat="1" applyFont="1" applyBorder="1" applyAlignment="1">
      <alignment horizontal="left"/>
    </xf>
    <xf numFmtId="184" fontId="13" fillId="0" borderId="1" xfId="3" applyNumberFormat="1" applyFont="1" applyBorder="1" applyAlignment="1">
      <alignment horizontal="left"/>
    </xf>
    <xf numFmtId="182" fontId="13" fillId="0" borderId="1" xfId="3" applyNumberFormat="1" applyFont="1" applyBorder="1" applyAlignment="1">
      <alignment horizontal="left"/>
    </xf>
    <xf numFmtId="185" fontId="13" fillId="0" borderId="1" xfId="3" applyNumberFormat="1" applyFont="1" applyBorder="1" applyAlignment="1">
      <alignment horizontal="left" vertical="center"/>
    </xf>
    <xf numFmtId="186" fontId="13" fillId="0" borderId="1" xfId="3" applyNumberFormat="1" applyFont="1" applyFill="1" applyBorder="1" applyAlignment="1">
      <alignment horizontal="left" vertical="center"/>
    </xf>
    <xf numFmtId="179" fontId="13" fillId="0" borderId="0" xfId="3" applyNumberFormat="1" applyFont="1"/>
    <xf numFmtId="179" fontId="13" fillId="0" borderId="16" xfId="3" applyNumberFormat="1" applyFont="1" applyBorder="1" applyAlignment="1">
      <alignment horizontal="center" vertical="center" textRotation="255"/>
    </xf>
    <xf numFmtId="179" fontId="13" fillId="0" borderId="3" xfId="3" applyNumberFormat="1" applyFont="1" applyFill="1" applyBorder="1" applyAlignment="1">
      <alignment horizontal="center" vertical="center"/>
    </xf>
    <xf numFmtId="187" fontId="13" fillId="0" borderId="1" xfId="3" applyNumberFormat="1" applyFont="1" applyFill="1" applyBorder="1" applyAlignment="1">
      <alignment horizontal="left" vertical="center"/>
    </xf>
    <xf numFmtId="179" fontId="13" fillId="0" borderId="2" xfId="3" applyNumberFormat="1" applyFont="1" applyFill="1" applyBorder="1" applyAlignment="1">
      <alignment horizontal="center" vertical="center"/>
    </xf>
    <xf numFmtId="188" fontId="13" fillId="0" borderId="1" xfId="3" applyNumberFormat="1" applyFont="1" applyFill="1" applyBorder="1" applyAlignment="1">
      <alignment horizontal="left" vertical="center"/>
    </xf>
    <xf numFmtId="179" fontId="13" fillId="9" borderId="1" xfId="3" applyNumberFormat="1" applyFont="1" applyFill="1" applyBorder="1" applyAlignment="1">
      <alignment horizontal="right" vertical="center"/>
    </xf>
    <xf numFmtId="189" fontId="13" fillId="9" borderId="1" xfId="3" applyNumberFormat="1" applyFont="1" applyFill="1" applyBorder="1" applyAlignment="1">
      <alignment horizontal="left"/>
    </xf>
    <xf numFmtId="190" fontId="13" fillId="0" borderId="1" xfId="3" applyNumberFormat="1" applyFont="1" applyBorder="1" applyAlignment="1">
      <alignment horizontal="left"/>
    </xf>
    <xf numFmtId="191" fontId="13" fillId="0" borderId="1" xfId="3" applyNumberFormat="1" applyFont="1" applyBorder="1" applyAlignment="1">
      <alignment horizontal="left"/>
    </xf>
    <xf numFmtId="192" fontId="16" fillId="0" borderId="1" xfId="3" applyNumberFormat="1" applyFont="1" applyBorder="1" applyAlignment="1">
      <alignment horizontal="left" shrinkToFit="1"/>
    </xf>
    <xf numFmtId="179" fontId="13" fillId="0" borderId="13" xfId="3" applyNumberFormat="1" applyFont="1" applyBorder="1" applyAlignment="1">
      <alignment horizontal="left" vertical="center"/>
    </xf>
    <xf numFmtId="179" fontId="13" fillId="0" borderId="14" xfId="3" applyNumberFormat="1" applyFont="1" applyBorder="1" applyAlignment="1">
      <alignment horizontal="left" vertical="center"/>
    </xf>
    <xf numFmtId="192" fontId="16" fillId="0" borderId="1" xfId="3" applyNumberFormat="1" applyFont="1" applyBorder="1" applyAlignment="1">
      <alignment horizontal="left" vertical="center" shrinkToFit="1"/>
    </xf>
    <xf numFmtId="0" fontId="13" fillId="0" borderId="0" xfId="3" applyFont="1" applyAlignment="1">
      <alignment vertical="center"/>
    </xf>
    <xf numFmtId="181" fontId="13" fillId="0" borderId="0" xfId="3" applyNumberFormat="1" applyFont="1" applyAlignment="1">
      <alignment vertical="center"/>
    </xf>
    <xf numFmtId="194" fontId="13" fillId="0" borderId="1" xfId="3" applyNumberFormat="1" applyFont="1" applyBorder="1" applyAlignment="1">
      <alignment horizontal="left"/>
    </xf>
    <xf numFmtId="181" fontId="12" fillId="0" borderId="0" xfId="3" applyNumberFormat="1" applyFont="1"/>
    <xf numFmtId="195" fontId="13" fillId="0" borderId="1" xfId="3" applyNumberFormat="1" applyFont="1" applyBorder="1" applyAlignment="1">
      <alignment horizontal="left"/>
    </xf>
    <xf numFmtId="179" fontId="13" fillId="0" borderId="1" xfId="3" applyNumberFormat="1" applyFont="1" applyFill="1" applyBorder="1" applyAlignment="1">
      <alignment horizontal="right" vertical="center"/>
    </xf>
    <xf numFmtId="179" fontId="12" fillId="7" borderId="1" xfId="3" applyNumberFormat="1" applyFont="1" applyFill="1" applyBorder="1" applyAlignment="1">
      <alignment horizontal="right" vertical="center"/>
    </xf>
    <xf numFmtId="196" fontId="13" fillId="0" borderId="1" xfId="4" applyNumberFormat="1" applyFont="1" applyBorder="1" applyAlignment="1">
      <alignment horizontal="left"/>
    </xf>
    <xf numFmtId="179" fontId="12" fillId="8" borderId="1" xfId="3" applyNumberFormat="1" applyFont="1" applyFill="1" applyBorder="1" applyAlignment="1">
      <alignment horizontal="right" vertical="center"/>
    </xf>
    <xf numFmtId="0" fontId="13" fillId="0" borderId="1" xfId="3" applyFont="1" applyBorder="1" applyAlignment="1">
      <alignment vertical="center"/>
    </xf>
    <xf numFmtId="176" fontId="13" fillId="0" borderId="1" xfId="3" applyNumberFormat="1" applyFont="1" applyBorder="1"/>
    <xf numFmtId="0" fontId="2" fillId="0" borderId="0" xfId="3" applyFont="1"/>
    <xf numFmtId="179" fontId="16" fillId="0" borderId="0" xfId="3" applyNumberFormat="1" applyFont="1"/>
    <xf numFmtId="179" fontId="2" fillId="0" borderId="0" xfId="3" applyNumberFormat="1" applyFont="1"/>
    <xf numFmtId="0" fontId="12" fillId="7" borderId="13" xfId="3" applyFont="1" applyFill="1" applyBorder="1" applyAlignment="1">
      <alignment horizontal="left" vertical="center"/>
    </xf>
    <xf numFmtId="0" fontId="12" fillId="7" borderId="15" xfId="3" applyFont="1" applyFill="1" applyBorder="1" applyAlignment="1">
      <alignment horizontal="left" vertical="center"/>
    </xf>
    <xf numFmtId="0" fontId="12" fillId="7" borderId="14" xfId="3" applyFont="1" applyFill="1" applyBorder="1" applyAlignment="1">
      <alignment horizontal="left" vertical="center"/>
    </xf>
    <xf numFmtId="0" fontId="12" fillId="7" borderId="13" xfId="3" applyFont="1" applyFill="1" applyBorder="1" applyAlignment="1">
      <alignment horizontal="left"/>
    </xf>
    <xf numFmtId="0" fontId="12" fillId="7" borderId="15" xfId="3" applyFont="1" applyFill="1" applyBorder="1" applyAlignment="1">
      <alignment horizontal="left"/>
    </xf>
    <xf numFmtId="0" fontId="12" fillId="7" borderId="14" xfId="3" applyFont="1" applyFill="1" applyBorder="1" applyAlignment="1">
      <alignment horizontal="left"/>
    </xf>
    <xf numFmtId="0" fontId="12" fillId="0" borderId="13" xfId="3" applyFont="1" applyBorder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14" xfId="3" applyFont="1" applyBorder="1" applyAlignment="1">
      <alignment vertical="center"/>
    </xf>
    <xf numFmtId="0" fontId="12" fillId="0" borderId="13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/>
    </xf>
    <xf numFmtId="0" fontId="13" fillId="0" borderId="15" xfId="3" applyFont="1" applyBorder="1" applyAlignment="1">
      <alignment horizontal="center"/>
    </xf>
    <xf numFmtId="0" fontId="13" fillId="0" borderId="14" xfId="3" applyFont="1" applyBorder="1" applyAlignment="1">
      <alignment horizontal="center"/>
    </xf>
    <xf numFmtId="0" fontId="13" fillId="7" borderId="13" xfId="3" applyFont="1" applyFill="1" applyBorder="1" applyAlignment="1">
      <alignment horizontal="center"/>
    </xf>
    <xf numFmtId="0" fontId="13" fillId="7" borderId="15" xfId="3" applyFont="1" applyFill="1" applyBorder="1" applyAlignment="1">
      <alignment horizontal="center"/>
    </xf>
    <xf numFmtId="0" fontId="13" fillId="7" borderId="14" xfId="3" applyFont="1" applyFill="1" applyBorder="1" applyAlignment="1">
      <alignment horizontal="center"/>
    </xf>
    <xf numFmtId="0" fontId="13" fillId="7" borderId="13" xfId="3" applyFont="1" applyFill="1" applyBorder="1" applyAlignment="1">
      <alignment horizontal="center" vertical="center"/>
    </xf>
    <xf numFmtId="0" fontId="13" fillId="7" borderId="15" xfId="3" applyFont="1" applyFill="1" applyBorder="1" applyAlignment="1">
      <alignment horizontal="center" vertical="center"/>
    </xf>
    <xf numFmtId="0" fontId="13" fillId="7" borderId="14" xfId="3" applyFont="1" applyFill="1" applyBorder="1" applyAlignment="1">
      <alignment horizontal="center" vertical="center"/>
    </xf>
    <xf numFmtId="0" fontId="12" fillId="0" borderId="13" xfId="3" applyFont="1" applyBorder="1" applyAlignment="1">
      <alignment horizontal="left" vertical="center"/>
    </xf>
    <xf numFmtId="0" fontId="12" fillId="0" borderId="15" xfId="3" applyFont="1" applyBorder="1" applyAlignment="1">
      <alignment horizontal="left" vertical="center"/>
    </xf>
    <xf numFmtId="0" fontId="12" fillId="0" borderId="14" xfId="3" applyFont="1" applyBorder="1" applyAlignment="1">
      <alignment horizontal="left" vertical="center"/>
    </xf>
    <xf numFmtId="179" fontId="13" fillId="0" borderId="1" xfId="3" applyNumberFormat="1" applyFont="1" applyBorder="1" applyAlignment="1">
      <alignment horizontal="left" vertical="center"/>
    </xf>
    <xf numFmtId="179" fontId="13" fillId="0" borderId="13" xfId="3" applyNumberFormat="1" applyFont="1" applyBorder="1" applyAlignment="1">
      <alignment horizontal="center" vertical="center"/>
    </xf>
    <xf numFmtId="179" fontId="13" fillId="0" borderId="15" xfId="3" applyNumberFormat="1" applyFont="1" applyBorder="1" applyAlignment="1">
      <alignment horizontal="center" vertical="center"/>
    </xf>
    <xf numFmtId="179" fontId="13" fillId="0" borderId="14" xfId="3" applyNumberFormat="1" applyFont="1" applyBorder="1" applyAlignment="1">
      <alignment horizontal="center" vertical="center"/>
    </xf>
    <xf numFmtId="179" fontId="13" fillId="9" borderId="1" xfId="3" applyNumberFormat="1" applyFont="1" applyFill="1" applyBorder="1" applyAlignment="1">
      <alignment horizontal="left" vertical="center"/>
    </xf>
    <xf numFmtId="179" fontId="13" fillId="0" borderId="13" xfId="3" applyNumberFormat="1" applyFont="1" applyBorder="1" applyAlignment="1">
      <alignment horizontal="left" vertical="center"/>
    </xf>
    <xf numFmtId="179" fontId="13" fillId="0" borderId="14" xfId="3" applyNumberFormat="1" applyFont="1" applyBorder="1" applyAlignment="1">
      <alignment horizontal="left" vertical="center"/>
    </xf>
    <xf numFmtId="0" fontId="13" fillId="0" borderId="2" xfId="3" applyFont="1" applyBorder="1" applyAlignment="1">
      <alignment horizontal="center" vertical="center" textRotation="255"/>
    </xf>
    <xf numFmtId="0" fontId="13" fillId="0" borderId="16" xfId="3" applyFont="1" applyBorder="1" applyAlignment="1">
      <alignment horizontal="center" vertical="center" textRotation="255"/>
    </xf>
    <xf numFmtId="0" fontId="13" fillId="0" borderId="3" xfId="3" applyFont="1" applyBorder="1" applyAlignment="1">
      <alignment horizontal="center" vertical="center" textRotation="255"/>
    </xf>
    <xf numFmtId="179" fontId="13" fillId="0" borderId="2" xfId="3" applyNumberFormat="1" applyFont="1" applyBorder="1" applyAlignment="1">
      <alignment horizontal="center" vertical="center" textRotation="255"/>
    </xf>
    <xf numFmtId="179" fontId="13" fillId="0" borderId="16" xfId="3" applyNumberFormat="1" applyFont="1" applyBorder="1" applyAlignment="1">
      <alignment horizontal="center" vertical="center" textRotation="255"/>
    </xf>
    <xf numFmtId="179" fontId="13" fillId="0" borderId="3" xfId="3" applyNumberFormat="1" applyFont="1" applyBorder="1" applyAlignment="1">
      <alignment horizontal="center" vertical="center" textRotation="255"/>
    </xf>
    <xf numFmtId="179" fontId="12" fillId="0" borderId="1" xfId="3" applyNumberFormat="1" applyFont="1" applyBorder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5" borderId="2" xfId="3" applyFont="1" applyFill="1" applyBorder="1" applyAlignment="1">
      <alignment horizontal="center" vertical="center"/>
    </xf>
    <xf numFmtId="0" fontId="12" fillId="5" borderId="3" xfId="3" applyFont="1" applyFill="1" applyBorder="1" applyAlignment="1">
      <alignment horizontal="center" vertical="center"/>
    </xf>
    <xf numFmtId="0" fontId="12" fillId="6" borderId="2" xfId="3" applyFont="1" applyFill="1" applyBorder="1" applyAlignment="1">
      <alignment horizontal="center" vertical="center"/>
    </xf>
    <xf numFmtId="0" fontId="12" fillId="6" borderId="3" xfId="3" applyFont="1" applyFill="1" applyBorder="1" applyAlignment="1">
      <alignment horizontal="center" vertical="center"/>
    </xf>
    <xf numFmtId="0" fontId="12" fillId="7" borderId="2" xfId="3" applyFont="1" applyFill="1" applyBorder="1" applyAlignment="1">
      <alignment horizontal="center" vertical="center"/>
    </xf>
    <xf numFmtId="0" fontId="12" fillId="7" borderId="3" xfId="3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9" fontId="4" fillId="0" borderId="13" xfId="0" applyNumberFormat="1" applyFont="1" applyBorder="1" applyAlignment="1"/>
    <xf numFmtId="0" fontId="0" fillId="0" borderId="15" xfId="0" applyBorder="1" applyAlignment="1"/>
    <xf numFmtId="0" fontId="0" fillId="0" borderId="14" xfId="0" applyBorder="1" applyAlignment="1"/>
    <xf numFmtId="178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left" inden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178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 indent="1"/>
    </xf>
    <xf numFmtId="49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79" fontId="13" fillId="10" borderId="1" xfId="3" applyNumberFormat="1" applyFont="1" applyFill="1" applyBorder="1" applyAlignment="1">
      <alignment horizontal="left" vertical="center"/>
    </xf>
    <xf numFmtId="179" fontId="13" fillId="10" borderId="1" xfId="3" applyNumberFormat="1" applyFont="1" applyFill="1" applyBorder="1" applyAlignment="1">
      <alignment horizontal="right" vertical="center"/>
    </xf>
    <xf numFmtId="179" fontId="13" fillId="10" borderId="2" xfId="3" applyNumberFormat="1" applyFont="1" applyFill="1" applyBorder="1" applyAlignment="1">
      <alignment horizontal="left" vertical="center"/>
    </xf>
  </cellXfs>
  <cellStyles count="6">
    <cellStyle name="쉼표 [0]" xfId="1" builtinId="6"/>
    <cellStyle name="쉼표 [0] 2" xfId="4" xr:uid="{A3477188-BDA8-49F6-9098-E457D2F6BFAF}"/>
    <cellStyle name="쉼표 [0] 2 2" xfId="5" xr:uid="{3E493FC6-07C1-4B17-B79D-1D651523287F}"/>
    <cellStyle name="표준" xfId="0" builtinId="0"/>
    <cellStyle name="표준 2" xfId="2" xr:uid="{27FB95F3-0694-4863-9BC0-71CBA988BD77}"/>
    <cellStyle name="표준 2 2" xfId="3" xr:uid="{3A8AA7D4-1572-411C-99E5-F9D749FC2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14</xdr:row>
      <xdr:rowOff>85725</xdr:rowOff>
    </xdr:from>
    <xdr:to>
      <xdr:col>13</xdr:col>
      <xdr:colOff>400050</xdr:colOff>
      <xdr:row>30</xdr:row>
      <xdr:rowOff>28575</xdr:rowOff>
    </xdr:to>
    <xdr:pic>
      <xdr:nvPicPr>
        <xdr:cNvPr id="9226" name="Picture 10">
          <a:extLst>
            <a:ext uri="{FF2B5EF4-FFF2-40B4-BE49-F238E27FC236}">
              <a16:creationId xmlns:a16="http://schemas.microsoft.com/office/drawing/2014/main" id="{351D3746-F676-4F53-BE44-968BE405E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514600"/>
          <a:ext cx="528637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21</xdr:row>
      <xdr:rowOff>47625</xdr:rowOff>
    </xdr:from>
    <xdr:to>
      <xdr:col>1</xdr:col>
      <xdr:colOff>5467350</xdr:colOff>
      <xdr:row>31</xdr:row>
      <xdr:rowOff>190500</xdr:rowOff>
    </xdr:to>
    <xdr:sp macro="" textlink="">
      <xdr:nvSpPr>
        <xdr:cNvPr id="7175" name="Rectangle 7">
          <a:extLst>
            <a:ext uri="{FF2B5EF4-FFF2-40B4-BE49-F238E27FC236}">
              <a16:creationId xmlns:a16="http://schemas.microsoft.com/office/drawing/2014/main" id="{20C58769-A46E-4C7C-82ED-85782229D23F}"/>
            </a:ext>
          </a:extLst>
        </xdr:cNvPr>
        <xdr:cNvSpPr>
          <a:spLocks noChangeArrowheads="1"/>
        </xdr:cNvSpPr>
      </xdr:nvSpPr>
      <xdr:spPr bwMode="auto">
        <a:xfrm>
          <a:off x="942975" y="5067300"/>
          <a:ext cx="4924425" cy="2524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600075</xdr:colOff>
      <xdr:row>21</xdr:row>
      <xdr:rowOff>133350</xdr:rowOff>
    </xdr:from>
    <xdr:to>
      <xdr:col>1</xdr:col>
      <xdr:colOff>2781300</xdr:colOff>
      <xdr:row>31</xdr:row>
      <xdr:rowOff>133350</xdr:rowOff>
    </xdr:to>
    <xdr:pic>
      <xdr:nvPicPr>
        <xdr:cNvPr id="7176" name="Picture 8" descr="행높이팝업">
          <a:extLst>
            <a:ext uri="{FF2B5EF4-FFF2-40B4-BE49-F238E27FC236}">
              <a16:creationId xmlns:a16="http://schemas.microsoft.com/office/drawing/2014/main" id="{E182F931-98AC-4D39-AD6F-5CF17843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5153025"/>
          <a:ext cx="2181225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3295650</xdr:colOff>
      <xdr:row>24</xdr:row>
      <xdr:rowOff>104775</xdr:rowOff>
    </xdr:from>
    <xdr:to>
      <xdr:col>1</xdr:col>
      <xdr:colOff>4953000</xdr:colOff>
      <xdr:row>28</xdr:row>
      <xdr:rowOff>66675</xdr:rowOff>
    </xdr:to>
    <xdr:pic>
      <xdr:nvPicPr>
        <xdr:cNvPr id="7177" name="Picture 9" descr="행높이">
          <a:extLst>
            <a:ext uri="{FF2B5EF4-FFF2-40B4-BE49-F238E27FC236}">
              <a16:creationId xmlns:a16="http://schemas.microsoft.com/office/drawing/2014/main" id="{EFF472D9-9590-410C-9E4F-78D999E33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838825"/>
          <a:ext cx="16573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228;&#50557;&#44288;&#47144;/&#44228;&#50557;/2023&#45380;%20&#44228;&#50557;/&#51077;&#52272;&#44277;&#44256;/&#51452;&#52264;&#44288;&#47532;&#54016;/&#44277;&#49324;/&#51204;&#44592;&#44277;&#49324;/&#51204;&#44592;%20&#50896;&#44032;&#44228;&#49328;&#49436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작성기준"/>
      <sheetName val="1총괄표"/>
      <sheetName val="2원가집계"/>
      <sheetName val="3원가(건축)"/>
      <sheetName val="3원가(토목)"/>
      <sheetName val="3원가(조경)"/>
      <sheetName val="3원가(전기)"/>
      <sheetName val="3원가(통신)"/>
      <sheetName val="3원가(소방)"/>
      <sheetName val="3원가(지정폐기물)"/>
      <sheetName val="3원가(기계) "/>
      <sheetName val="3원가(신재생)"/>
      <sheetName val="3원가(별도공사)"/>
      <sheetName val="3원가(수로)"/>
      <sheetName val="3원가(폐기) "/>
      <sheetName val="직접비집계표"/>
      <sheetName val="관급자재"/>
      <sheetName val="제비율표(숨기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G9">
            <v>10775386</v>
          </cell>
        </row>
        <row r="26">
          <cell r="K26">
            <v>0</v>
          </cell>
        </row>
        <row r="28">
          <cell r="M28">
            <v>0</v>
          </cell>
        </row>
      </sheetData>
      <sheetData sheetId="16"/>
      <sheetData sheetId="17">
        <row r="7">
          <cell r="C7">
            <v>12.5</v>
          </cell>
        </row>
        <row r="9">
          <cell r="C9">
            <v>3.7</v>
          </cell>
        </row>
        <row r="11">
          <cell r="C11">
            <v>1.01</v>
          </cell>
        </row>
        <row r="13">
          <cell r="C13">
            <v>3.4950000000000001</v>
          </cell>
        </row>
        <row r="14">
          <cell r="C14">
            <v>12.27</v>
          </cell>
        </row>
        <row r="15">
          <cell r="C15">
            <v>4.5</v>
          </cell>
        </row>
        <row r="17">
          <cell r="C17">
            <v>2.2999999999999998</v>
          </cell>
        </row>
        <row r="19">
          <cell r="B19">
            <v>2.93</v>
          </cell>
        </row>
        <row r="21">
          <cell r="C21">
            <v>7.8</v>
          </cell>
        </row>
        <row r="23">
          <cell r="C23">
            <v>8.1000000000000003E-2</v>
          </cell>
        </row>
        <row r="31">
          <cell r="C31">
            <v>6</v>
          </cell>
        </row>
        <row r="33">
          <cell r="C33">
            <v>15</v>
          </cell>
        </row>
        <row r="35">
          <cell r="K35" t="str">
            <v>[1백만원+(직공비-75억)x0.0102%]x공기(년)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158C-0C02-4643-A013-8F1E6198083C}">
  <dimension ref="A1:M49"/>
  <sheetViews>
    <sheetView tabSelected="1" view="pageBreakPreview" zoomScaleNormal="100" zoomScaleSheetLayoutView="100" workbookViewId="0">
      <pane xSplit="4" ySplit="3" topLeftCell="E4" activePane="bottomRight" state="frozen"/>
      <selection activeCell="E31" sqref="E31"/>
      <selection pane="topRight" activeCell="E31" sqref="E31"/>
      <selection pane="bottomLeft" activeCell="E31" sqref="E31"/>
      <selection pane="bottomRight" activeCell="A31" sqref="A31:D31"/>
    </sheetView>
  </sheetViews>
  <sheetFormatPr defaultColWidth="8" defaultRowHeight="13.5" x14ac:dyDescent="0.15"/>
  <cols>
    <col min="1" max="3" width="3" style="91" customWidth="1"/>
    <col min="4" max="4" width="28.88671875" style="91" customWidth="1"/>
    <col min="5" max="5" width="34.77734375" style="91" customWidth="1"/>
    <col min="6" max="7" width="10.77734375" style="91" hidden="1" customWidth="1"/>
    <col min="8" max="8" width="11.88671875" style="91" hidden="1" customWidth="1"/>
    <col min="9" max="9" width="11.5546875" style="91" hidden="1" customWidth="1"/>
    <col min="10" max="10" width="45.88671875" style="91" customWidth="1"/>
    <col min="11" max="11" width="9.21875" style="91" customWidth="1"/>
    <col min="12" max="12" width="8" style="91"/>
    <col min="13" max="13" width="14.5546875" style="91" bestFit="1" customWidth="1"/>
    <col min="14" max="16384" width="8" style="91"/>
  </cols>
  <sheetData>
    <row r="1" spans="1:13" s="45" customFormat="1" ht="18" customHeight="1" x14ac:dyDescent="0.25">
      <c r="A1" s="132" t="s">
        <v>510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3" s="46" customFormat="1" ht="9.9499999999999993" customHeight="1" x14ac:dyDescent="0.15">
      <c r="A2" s="133" t="s">
        <v>511</v>
      </c>
      <c r="B2" s="134"/>
      <c r="C2" s="133" t="s">
        <v>512</v>
      </c>
      <c r="D2" s="134"/>
      <c r="E2" s="137" t="s">
        <v>513</v>
      </c>
      <c r="F2" s="139" t="s">
        <v>514</v>
      </c>
      <c r="G2" s="141" t="s">
        <v>515</v>
      </c>
      <c r="H2" s="143" t="s">
        <v>516</v>
      </c>
      <c r="I2" s="143" t="s">
        <v>517</v>
      </c>
      <c r="J2" s="145" t="s">
        <v>518</v>
      </c>
    </row>
    <row r="3" spans="1:13" s="46" customFormat="1" ht="9.9499999999999993" customHeight="1" x14ac:dyDescent="0.15">
      <c r="A3" s="135"/>
      <c r="B3" s="136"/>
      <c r="C3" s="135"/>
      <c r="D3" s="136"/>
      <c r="E3" s="138"/>
      <c r="F3" s="140"/>
      <c r="G3" s="142"/>
      <c r="H3" s="144"/>
      <c r="I3" s="144"/>
      <c r="J3" s="145"/>
    </row>
    <row r="4" spans="1:13" s="46" customFormat="1" ht="14.45" customHeight="1" x14ac:dyDescent="0.15">
      <c r="A4" s="125" t="s">
        <v>519</v>
      </c>
      <c r="B4" s="128" t="s">
        <v>7</v>
      </c>
      <c r="C4" s="47" t="s">
        <v>520</v>
      </c>
      <c r="D4" s="47"/>
      <c r="E4" s="48"/>
      <c r="F4" s="49"/>
      <c r="G4" s="49"/>
      <c r="H4" s="50"/>
      <c r="I4" s="51"/>
      <c r="J4" s="52"/>
      <c r="M4" s="53"/>
    </row>
    <row r="5" spans="1:13" s="46" customFormat="1" ht="14.45" customHeight="1" x14ac:dyDescent="0.15">
      <c r="A5" s="126"/>
      <c r="B5" s="129"/>
      <c r="C5" s="118" t="s">
        <v>521</v>
      </c>
      <c r="D5" s="118"/>
      <c r="E5" s="49"/>
      <c r="F5" s="49"/>
      <c r="G5" s="49"/>
      <c r="H5" s="50"/>
      <c r="I5" s="51"/>
      <c r="J5" s="52"/>
      <c r="M5" s="53"/>
    </row>
    <row r="6" spans="1:13" s="46" customFormat="1" ht="14.45" customHeight="1" x14ac:dyDescent="0.15">
      <c r="A6" s="126"/>
      <c r="B6" s="129"/>
      <c r="C6" s="118" t="s">
        <v>522</v>
      </c>
      <c r="D6" s="118"/>
      <c r="E6" s="49"/>
      <c r="F6" s="49"/>
      <c r="G6" s="49"/>
      <c r="H6" s="50"/>
      <c r="I6" s="51"/>
      <c r="J6" s="52"/>
      <c r="M6" s="53"/>
    </row>
    <row r="7" spans="1:13" s="46" customFormat="1" ht="14.45" customHeight="1" x14ac:dyDescent="0.15">
      <c r="A7" s="126"/>
      <c r="B7" s="130"/>
      <c r="C7" s="131" t="s">
        <v>523</v>
      </c>
      <c r="D7" s="131"/>
      <c r="E7" s="54"/>
      <c r="F7" s="54"/>
      <c r="G7" s="54"/>
      <c r="H7" s="50"/>
      <c r="I7" s="51"/>
      <c r="J7" s="52"/>
      <c r="M7" s="53"/>
    </row>
    <row r="8" spans="1:13" s="46" customFormat="1" ht="14.45" customHeight="1" x14ac:dyDescent="0.15">
      <c r="A8" s="126"/>
      <c r="B8" s="128" t="s">
        <v>5</v>
      </c>
      <c r="C8" s="118" t="s">
        <v>524</v>
      </c>
      <c r="D8" s="118"/>
      <c r="E8" s="48"/>
      <c r="F8" s="49"/>
      <c r="G8" s="49"/>
      <c r="H8" s="50"/>
      <c r="I8" s="51"/>
      <c r="J8" s="52"/>
      <c r="M8" s="53"/>
    </row>
    <row r="9" spans="1:13" s="59" customFormat="1" ht="14.45" customHeight="1" x14ac:dyDescent="0.15">
      <c r="A9" s="126"/>
      <c r="B9" s="129"/>
      <c r="C9" s="122" t="s">
        <v>525</v>
      </c>
      <c r="D9" s="122"/>
      <c r="E9" s="55"/>
      <c r="F9" s="55"/>
      <c r="G9" s="55"/>
      <c r="H9" s="56"/>
      <c r="I9" s="57"/>
      <c r="J9" s="58">
        <f>'[1]제비율표(숨기기)'!C7</f>
        <v>12.5</v>
      </c>
      <c r="K9" s="46"/>
      <c r="M9" s="60"/>
    </row>
    <row r="10" spans="1:13" s="46" customFormat="1" ht="14.45" customHeight="1" x14ac:dyDescent="0.15">
      <c r="A10" s="126"/>
      <c r="B10" s="130"/>
      <c r="C10" s="131" t="s">
        <v>523</v>
      </c>
      <c r="D10" s="131"/>
      <c r="E10" s="54"/>
      <c r="F10" s="54"/>
      <c r="G10" s="54"/>
      <c r="H10" s="50"/>
      <c r="I10" s="51"/>
      <c r="J10" s="52"/>
      <c r="M10" s="53"/>
    </row>
    <row r="11" spans="1:13" s="46" customFormat="1" ht="14.45" customHeight="1" x14ac:dyDescent="0.15">
      <c r="A11" s="126"/>
      <c r="B11" s="128" t="s">
        <v>526</v>
      </c>
      <c r="C11" s="123" t="s">
        <v>527</v>
      </c>
      <c r="D11" s="124"/>
      <c r="E11" s="48"/>
      <c r="F11" s="49"/>
      <c r="G11" s="49"/>
      <c r="H11" s="50"/>
      <c r="I11" s="51"/>
      <c r="J11" s="52"/>
      <c r="M11" s="53"/>
    </row>
    <row r="12" spans="1:13" s="46" customFormat="1" ht="14.45" customHeight="1" x14ac:dyDescent="0.15">
      <c r="A12" s="126"/>
      <c r="B12" s="129"/>
      <c r="C12" s="118" t="s">
        <v>528</v>
      </c>
      <c r="D12" s="118"/>
      <c r="E12" s="48"/>
      <c r="F12" s="49"/>
      <c r="G12" s="49"/>
      <c r="H12" s="50"/>
      <c r="I12" s="51"/>
      <c r="J12" s="52"/>
      <c r="M12" s="53"/>
    </row>
    <row r="13" spans="1:13" s="46" customFormat="1" ht="14.45" customHeight="1" x14ac:dyDescent="0.15">
      <c r="A13" s="126"/>
      <c r="B13" s="129"/>
      <c r="C13" s="118" t="s">
        <v>529</v>
      </c>
      <c r="D13" s="118"/>
      <c r="E13" s="49"/>
      <c r="F13" s="49"/>
      <c r="G13" s="49"/>
      <c r="H13" s="50"/>
      <c r="I13" s="51"/>
      <c r="J13" s="61">
        <f>'[1]제비율표(숨기기)'!C9</f>
        <v>3.7</v>
      </c>
      <c r="M13" s="53"/>
    </row>
    <row r="14" spans="1:13" s="46" customFormat="1" ht="14.45" customHeight="1" x14ac:dyDescent="0.15">
      <c r="A14" s="126"/>
      <c r="B14" s="129"/>
      <c r="C14" s="118" t="s">
        <v>530</v>
      </c>
      <c r="D14" s="118"/>
      <c r="E14" s="49"/>
      <c r="F14" s="49"/>
      <c r="G14" s="49"/>
      <c r="H14" s="50"/>
      <c r="I14" s="51"/>
      <c r="J14" s="62">
        <f>'[1]제비율표(숨기기)'!C11</f>
        <v>1.01</v>
      </c>
      <c r="M14" s="53"/>
    </row>
    <row r="15" spans="1:13" s="46" customFormat="1" ht="14.45" customHeight="1" x14ac:dyDescent="0.15">
      <c r="A15" s="126"/>
      <c r="B15" s="129"/>
      <c r="C15" s="175" t="s">
        <v>531</v>
      </c>
      <c r="D15" s="175"/>
      <c r="E15" s="176">
        <v>1653719</v>
      </c>
      <c r="F15" s="49"/>
      <c r="G15" s="49"/>
      <c r="H15" s="50"/>
      <c r="I15" s="51"/>
      <c r="J15" s="63">
        <f>'[1]제비율표(숨기기)'!C13</f>
        <v>3.4950000000000001</v>
      </c>
      <c r="M15" s="53"/>
    </row>
    <row r="16" spans="1:13" s="46" customFormat="1" ht="14.45" customHeight="1" x14ac:dyDescent="0.15">
      <c r="A16" s="126"/>
      <c r="B16" s="129"/>
      <c r="C16" s="175" t="s">
        <v>532</v>
      </c>
      <c r="D16" s="175"/>
      <c r="E16" s="176">
        <v>202911</v>
      </c>
      <c r="F16" s="49"/>
      <c r="G16" s="49"/>
      <c r="H16" s="50"/>
      <c r="I16" s="51"/>
      <c r="J16" s="64">
        <f>'[1]제비율표(숨기기)'!C14</f>
        <v>12.27</v>
      </c>
      <c r="M16" s="53"/>
    </row>
    <row r="17" spans="1:13" s="46" customFormat="1" ht="14.45" customHeight="1" x14ac:dyDescent="0.15">
      <c r="A17" s="126"/>
      <c r="B17" s="129"/>
      <c r="C17" s="175" t="s">
        <v>533</v>
      </c>
      <c r="D17" s="175"/>
      <c r="E17" s="176">
        <v>2129252</v>
      </c>
      <c r="F17" s="49"/>
      <c r="G17" s="49"/>
      <c r="H17" s="50"/>
      <c r="I17" s="51"/>
      <c r="J17" s="63">
        <f>'[1]제비율표(숨기기)'!C15</f>
        <v>4.5</v>
      </c>
      <c r="M17" s="53"/>
    </row>
    <row r="18" spans="1:13" s="46" customFormat="1" ht="14.45" customHeight="1" x14ac:dyDescent="0.15">
      <c r="A18" s="126"/>
      <c r="B18" s="129"/>
      <c r="C18" s="175" t="s">
        <v>534</v>
      </c>
      <c r="D18" s="175"/>
      <c r="E18" s="176">
        <v>1088284</v>
      </c>
      <c r="F18" s="49"/>
      <c r="G18" s="49"/>
      <c r="H18" s="50"/>
      <c r="I18" s="51"/>
      <c r="J18" s="63">
        <f>'[1]제비율표(숨기기)'!C17</f>
        <v>2.2999999999999998</v>
      </c>
      <c r="M18" s="53"/>
    </row>
    <row r="19" spans="1:13" s="46" customFormat="1" ht="14.45" customHeight="1" x14ac:dyDescent="0.15">
      <c r="A19" s="126"/>
      <c r="B19" s="129"/>
      <c r="C19" s="177" t="s">
        <v>535</v>
      </c>
      <c r="D19" s="175"/>
      <c r="E19" s="176">
        <v>1702098</v>
      </c>
      <c r="F19" s="49"/>
      <c r="G19" s="49"/>
      <c r="H19" s="50"/>
      <c r="I19" s="51"/>
      <c r="J19" s="65" t="s">
        <v>536</v>
      </c>
      <c r="K19" s="66"/>
      <c r="M19" s="53"/>
    </row>
    <row r="20" spans="1:13" s="46" customFormat="1" ht="14.45" customHeight="1" x14ac:dyDescent="0.15">
      <c r="A20" s="126"/>
      <c r="B20" s="129"/>
      <c r="C20" s="67"/>
      <c r="D20" s="68" t="s">
        <v>537</v>
      </c>
      <c r="E20" s="49">
        <v>1702098</v>
      </c>
      <c r="F20" s="49"/>
      <c r="G20" s="49"/>
      <c r="H20" s="50"/>
      <c r="I20" s="51"/>
      <c r="J20" s="69">
        <f>'[1]제비율표(숨기기)'!B19</f>
        <v>2.93</v>
      </c>
      <c r="M20" s="53"/>
    </row>
    <row r="21" spans="1:13" s="46" customFormat="1" ht="14.45" customHeight="1" x14ac:dyDescent="0.15">
      <c r="A21" s="126"/>
      <c r="B21" s="129"/>
      <c r="C21" s="67"/>
      <c r="D21" s="70" t="s">
        <v>538</v>
      </c>
      <c r="E21" s="49">
        <v>2042518</v>
      </c>
      <c r="F21" s="49"/>
      <c r="G21" s="49"/>
      <c r="H21" s="50"/>
      <c r="I21" s="51"/>
      <c r="J21" s="71">
        <f>J20</f>
        <v>2.93</v>
      </c>
      <c r="M21" s="53"/>
    </row>
    <row r="22" spans="1:13" s="59" customFormat="1" ht="14.45" customHeight="1" x14ac:dyDescent="0.15">
      <c r="A22" s="126"/>
      <c r="B22" s="129"/>
      <c r="C22" s="122" t="s">
        <v>539</v>
      </c>
      <c r="D22" s="122"/>
      <c r="E22" s="72">
        <f>INT((E7+E10)*J22%)</f>
        <v>0</v>
      </c>
      <c r="F22" s="72"/>
      <c r="G22" s="72"/>
      <c r="H22" s="56"/>
      <c r="I22" s="57"/>
      <c r="J22" s="73">
        <f>'[1]제비율표(숨기기)'!C21</f>
        <v>7.8</v>
      </c>
      <c r="M22" s="60"/>
    </row>
    <row r="23" spans="1:13" s="46" customFormat="1" ht="14.45" customHeight="1" x14ac:dyDescent="0.15">
      <c r="A23" s="126"/>
      <c r="B23" s="129"/>
      <c r="C23" s="118" t="s">
        <v>540</v>
      </c>
      <c r="D23" s="118"/>
      <c r="E23" s="49">
        <f>INT((E7+E8+E11)*J23%)</f>
        <v>0</v>
      </c>
      <c r="F23" s="49"/>
      <c r="G23" s="49"/>
      <c r="H23" s="50"/>
      <c r="I23" s="51"/>
      <c r="J23" s="74">
        <f>'[1]제비율표(숨기기)'!C23</f>
        <v>8.1000000000000003E-2</v>
      </c>
      <c r="M23" s="53"/>
    </row>
    <row r="24" spans="1:13" s="46" customFormat="1" ht="14.45" customHeight="1" x14ac:dyDescent="0.15">
      <c r="A24" s="126"/>
      <c r="B24" s="129"/>
      <c r="C24" s="123" t="s">
        <v>541</v>
      </c>
      <c r="D24" s="124"/>
      <c r="E24" s="49">
        <f>INT((E7+E8+E11)*J24%)</f>
        <v>0</v>
      </c>
      <c r="F24" s="49"/>
      <c r="G24" s="49"/>
      <c r="H24" s="50"/>
      <c r="I24" s="51"/>
      <c r="J24" s="74">
        <f>'[1]제비율표(숨기기)'!C26</f>
        <v>0</v>
      </c>
      <c r="M24" s="53"/>
    </row>
    <row r="25" spans="1:13" s="46" customFormat="1" ht="14.45" customHeight="1" x14ac:dyDescent="0.15">
      <c r="A25" s="126"/>
      <c r="B25" s="129"/>
      <c r="C25" s="118" t="s">
        <v>542</v>
      </c>
      <c r="D25" s="118"/>
      <c r="E25" s="49">
        <f>INT((E7+E8+E11)*J25%)</f>
        <v>0</v>
      </c>
      <c r="F25" s="49"/>
      <c r="G25" s="49"/>
      <c r="H25" s="50"/>
      <c r="I25" s="51"/>
      <c r="J25" s="75">
        <f>'[1]제비율표(숨기기)'!C29</f>
        <v>0</v>
      </c>
      <c r="M25" s="53"/>
    </row>
    <row r="26" spans="1:13" s="46" customFormat="1" ht="14.45" customHeight="1" x14ac:dyDescent="0.15">
      <c r="A26" s="126"/>
      <c r="B26" s="129"/>
      <c r="C26" s="118" t="s">
        <v>543</v>
      </c>
      <c r="D26" s="118"/>
      <c r="E26" s="49">
        <v>0</v>
      </c>
      <c r="F26" s="49"/>
      <c r="G26" s="49"/>
      <c r="H26" s="50"/>
      <c r="I26" s="51"/>
      <c r="J26" s="76" t="str">
        <f>'[1]제비율표(숨기기)'!K35</f>
        <v>[1백만원+(직공비-75억)x0.0102%]x공기(년)</v>
      </c>
      <c r="M26" s="53"/>
    </row>
    <row r="27" spans="1:13" s="80" customFormat="1" ht="14.45" hidden="1" customHeight="1" x14ac:dyDescent="0.15">
      <c r="A27" s="126"/>
      <c r="B27" s="129"/>
      <c r="C27" s="77" t="s">
        <v>544</v>
      </c>
      <c r="D27" s="78"/>
      <c r="E27" s="49"/>
      <c r="F27" s="49"/>
      <c r="G27" s="49"/>
      <c r="H27" s="50"/>
      <c r="I27" s="51"/>
      <c r="J27" s="79"/>
      <c r="M27" s="81"/>
    </row>
    <row r="28" spans="1:13" s="80" customFormat="1" ht="14.45" customHeight="1" x14ac:dyDescent="0.15">
      <c r="A28" s="126"/>
      <c r="B28" s="129"/>
      <c r="C28" s="77" t="s">
        <v>545</v>
      </c>
      <c r="D28" s="78"/>
      <c r="E28" s="49"/>
      <c r="F28" s="49"/>
      <c r="G28" s="49"/>
      <c r="H28" s="50"/>
      <c r="I28" s="51"/>
      <c r="J28" s="79"/>
      <c r="M28" s="81"/>
    </row>
    <row r="29" spans="1:13" s="46" customFormat="1" ht="14.45" customHeight="1" x14ac:dyDescent="0.15">
      <c r="A29" s="127"/>
      <c r="B29" s="130"/>
      <c r="C29" s="118" t="s">
        <v>523</v>
      </c>
      <c r="D29" s="118"/>
      <c r="E29" s="49"/>
      <c r="F29" s="49"/>
      <c r="G29" s="49"/>
      <c r="H29" s="50"/>
      <c r="I29" s="51"/>
      <c r="J29" s="52"/>
      <c r="M29" s="53"/>
    </row>
    <row r="30" spans="1:13" s="46" customFormat="1" ht="14.45" customHeight="1" x14ac:dyDescent="0.15">
      <c r="A30" s="119" t="s">
        <v>8</v>
      </c>
      <c r="B30" s="120"/>
      <c r="C30" s="120"/>
      <c r="D30" s="121"/>
      <c r="E30" s="49"/>
      <c r="F30" s="49"/>
      <c r="G30" s="49"/>
      <c r="H30" s="50"/>
      <c r="I30" s="51"/>
      <c r="J30" s="52"/>
      <c r="M30" s="53"/>
    </row>
    <row r="31" spans="1:13" s="46" customFormat="1" ht="14.45" customHeight="1" x14ac:dyDescent="0.15">
      <c r="A31" s="106" t="s">
        <v>546</v>
      </c>
      <c r="B31" s="107"/>
      <c r="C31" s="107"/>
      <c r="D31" s="108"/>
      <c r="E31" s="49"/>
      <c r="F31" s="49"/>
      <c r="G31" s="49"/>
      <c r="H31" s="50"/>
      <c r="I31" s="51"/>
      <c r="J31" s="82">
        <f>'[1]제비율표(숨기기)'!C31</f>
        <v>6</v>
      </c>
      <c r="M31" s="83"/>
    </row>
    <row r="32" spans="1:13" s="46" customFormat="1" ht="14.45" customHeight="1" x14ac:dyDescent="0.15">
      <c r="A32" s="109" t="s">
        <v>547</v>
      </c>
      <c r="B32" s="110"/>
      <c r="C32" s="110"/>
      <c r="D32" s="111"/>
      <c r="E32" s="49"/>
      <c r="F32" s="49"/>
      <c r="G32" s="49"/>
      <c r="H32" s="50"/>
      <c r="I32" s="51"/>
      <c r="J32" s="84">
        <f>'[1]제비율표(숨기기)'!C33</f>
        <v>15</v>
      </c>
      <c r="M32" s="83"/>
    </row>
    <row r="33" spans="1:13" s="46" customFormat="1" ht="14.45" customHeight="1" x14ac:dyDescent="0.15">
      <c r="A33" s="103" t="s">
        <v>548</v>
      </c>
      <c r="B33" s="104"/>
      <c r="C33" s="104"/>
      <c r="D33" s="105"/>
      <c r="E33" s="49"/>
      <c r="F33" s="49"/>
      <c r="G33" s="49"/>
      <c r="H33" s="50"/>
      <c r="I33" s="51"/>
      <c r="J33" s="52"/>
      <c r="M33" s="53"/>
    </row>
    <row r="34" spans="1:13" s="46" customFormat="1" ht="14.45" customHeight="1" x14ac:dyDescent="0.15">
      <c r="A34" s="106" t="s">
        <v>549</v>
      </c>
      <c r="B34" s="107"/>
      <c r="C34" s="107"/>
      <c r="D34" s="108"/>
      <c r="E34" s="49"/>
      <c r="F34" s="49"/>
      <c r="G34" s="49"/>
      <c r="H34" s="50"/>
      <c r="I34" s="51"/>
      <c r="J34" s="52"/>
      <c r="M34" s="83"/>
    </row>
    <row r="35" spans="1:13" s="46" customFormat="1" ht="14.45" customHeight="1" x14ac:dyDescent="0.15">
      <c r="A35" s="109" t="s">
        <v>550</v>
      </c>
      <c r="B35" s="110"/>
      <c r="C35" s="110"/>
      <c r="D35" s="111"/>
      <c r="E35" s="49"/>
      <c r="F35" s="49"/>
      <c r="G35" s="49"/>
      <c r="H35" s="50"/>
      <c r="I35" s="51"/>
      <c r="J35" s="52" t="s">
        <v>551</v>
      </c>
      <c r="M35" s="83"/>
    </row>
    <row r="36" spans="1:13" s="46" customFormat="1" ht="14.45" hidden="1" customHeight="1" x14ac:dyDescent="0.15">
      <c r="A36" s="112"/>
      <c r="B36" s="113"/>
      <c r="C36" s="113"/>
      <c r="D36" s="114"/>
      <c r="E36" s="85"/>
      <c r="F36" s="86"/>
      <c r="G36" s="86"/>
      <c r="H36" s="50"/>
      <c r="I36" s="51"/>
      <c r="J36" s="87"/>
      <c r="M36" s="53"/>
    </row>
    <row r="37" spans="1:13" s="46" customFormat="1" ht="14.45" customHeight="1" x14ac:dyDescent="0.15">
      <c r="A37" s="115" t="s">
        <v>552</v>
      </c>
      <c r="B37" s="116"/>
      <c r="C37" s="116"/>
      <c r="D37" s="117"/>
      <c r="E37" s="54"/>
      <c r="F37" s="54"/>
      <c r="G37" s="54"/>
      <c r="H37" s="50"/>
      <c r="I37" s="51"/>
      <c r="J37" s="52"/>
      <c r="M37" s="83"/>
    </row>
    <row r="38" spans="1:13" s="46" customFormat="1" ht="14.45" customHeight="1" x14ac:dyDescent="0.15">
      <c r="A38" s="94" t="s">
        <v>553</v>
      </c>
      <c r="B38" s="95"/>
      <c r="C38" s="95"/>
      <c r="D38" s="96"/>
      <c r="E38" s="88">
        <f>[1]관급자재!B9</f>
        <v>0</v>
      </c>
      <c r="F38" s="86"/>
      <c r="G38" s="86"/>
      <c r="H38" s="50"/>
      <c r="I38" s="51"/>
      <c r="J38" s="52"/>
      <c r="M38" s="53"/>
    </row>
    <row r="39" spans="1:13" s="46" customFormat="1" ht="14.45" customHeight="1" x14ac:dyDescent="0.15">
      <c r="A39" s="94" t="s">
        <v>554</v>
      </c>
      <c r="B39" s="95"/>
      <c r="C39" s="95"/>
      <c r="D39" s="96"/>
      <c r="E39" s="88">
        <f>[1]관급자재!C9</f>
        <v>0</v>
      </c>
      <c r="F39" s="86"/>
      <c r="G39" s="86"/>
      <c r="H39" s="50"/>
      <c r="I39" s="51"/>
      <c r="J39" s="52"/>
      <c r="M39" s="53"/>
    </row>
    <row r="40" spans="1:13" s="46" customFormat="1" ht="14.45" customHeight="1" x14ac:dyDescent="0.15">
      <c r="A40" s="94" t="s">
        <v>555</v>
      </c>
      <c r="B40" s="95"/>
      <c r="C40" s="95"/>
      <c r="D40" s="96"/>
      <c r="E40" s="86">
        <f>E38+E39</f>
        <v>0</v>
      </c>
      <c r="F40" s="86"/>
      <c r="G40" s="86"/>
      <c r="H40" s="50"/>
      <c r="I40" s="51"/>
      <c r="J40" s="52"/>
      <c r="M40" s="53"/>
    </row>
    <row r="41" spans="1:13" s="46" customFormat="1" ht="14.45" customHeight="1" x14ac:dyDescent="0.15">
      <c r="A41" s="94" t="s">
        <v>556</v>
      </c>
      <c r="B41" s="95"/>
      <c r="C41" s="95"/>
      <c r="D41" s="96"/>
      <c r="E41" s="88"/>
      <c r="F41" s="86"/>
      <c r="G41" s="86"/>
      <c r="H41" s="50"/>
      <c r="I41" s="51"/>
      <c r="J41" s="89" t="s">
        <v>557</v>
      </c>
      <c r="M41" s="53"/>
    </row>
    <row r="42" spans="1:13" s="46" customFormat="1" ht="14.45" customHeight="1" x14ac:dyDescent="0.15">
      <c r="A42" s="94" t="s">
        <v>558</v>
      </c>
      <c r="B42" s="95"/>
      <c r="C42" s="95"/>
      <c r="D42" s="96"/>
      <c r="E42" s="88">
        <v>0</v>
      </c>
      <c r="F42" s="86"/>
      <c r="G42" s="86"/>
      <c r="H42" s="50"/>
      <c r="I42" s="51"/>
      <c r="J42" s="52" t="s">
        <v>2</v>
      </c>
      <c r="M42" s="53"/>
    </row>
    <row r="43" spans="1:13" s="46" customFormat="1" ht="14.45" customHeight="1" x14ac:dyDescent="0.15">
      <c r="A43" s="94" t="s">
        <v>559</v>
      </c>
      <c r="B43" s="95"/>
      <c r="C43" s="95"/>
      <c r="D43" s="96"/>
      <c r="E43" s="88">
        <f>[1]직접비집계표!K25</f>
        <v>0</v>
      </c>
      <c r="F43" s="86"/>
      <c r="G43" s="86"/>
      <c r="H43" s="50"/>
      <c r="I43" s="51"/>
      <c r="J43" s="52" t="s">
        <v>2</v>
      </c>
      <c r="M43" s="53"/>
    </row>
    <row r="44" spans="1:13" s="46" customFormat="1" ht="14.45" customHeight="1" x14ac:dyDescent="0.15">
      <c r="A44" s="94" t="s">
        <v>560</v>
      </c>
      <c r="B44" s="95"/>
      <c r="C44" s="95"/>
      <c r="D44" s="96"/>
      <c r="E44" s="88">
        <f>[1]직접비집계표!K26</f>
        <v>0</v>
      </c>
      <c r="F44" s="86"/>
      <c r="G44" s="86"/>
      <c r="H44" s="50"/>
      <c r="I44" s="51"/>
      <c r="J44" s="52" t="s">
        <v>2</v>
      </c>
      <c r="M44" s="53"/>
    </row>
    <row r="45" spans="1:13" s="46" customFormat="1" ht="14.45" hidden="1" customHeight="1" x14ac:dyDescent="0.15">
      <c r="A45" s="94" t="s">
        <v>561</v>
      </c>
      <c r="B45" s="95"/>
      <c r="C45" s="95"/>
      <c r="D45" s="96"/>
      <c r="E45" s="88">
        <f>[1]직접비집계표!M28</f>
        <v>0</v>
      </c>
      <c r="F45" s="86"/>
      <c r="G45" s="86"/>
      <c r="H45" s="50"/>
      <c r="I45" s="51"/>
      <c r="J45" s="52"/>
      <c r="M45" s="53"/>
    </row>
    <row r="46" spans="1:13" s="46" customFormat="1" ht="14.45" hidden="1" customHeight="1" x14ac:dyDescent="0.15">
      <c r="A46" s="97"/>
      <c r="B46" s="98"/>
      <c r="C46" s="98"/>
      <c r="D46" s="99"/>
      <c r="E46" s="88"/>
      <c r="F46" s="86"/>
      <c r="G46" s="86"/>
      <c r="H46" s="50"/>
      <c r="I46" s="51"/>
      <c r="J46" s="52"/>
      <c r="M46" s="53"/>
    </row>
    <row r="47" spans="1:13" s="46" customFormat="1" ht="14.45" customHeight="1" x14ac:dyDescent="0.15">
      <c r="A47" s="100" t="s">
        <v>562</v>
      </c>
      <c r="B47" s="101"/>
      <c r="C47" s="101"/>
      <c r="D47" s="102"/>
      <c r="E47" s="54">
        <f>ROUNDDOWN(E37+E40+E41+E42+E43+E44+E45+E46,-3)</f>
        <v>0</v>
      </c>
      <c r="F47" s="54"/>
      <c r="G47" s="54"/>
      <c r="H47" s="50"/>
      <c r="I47" s="51"/>
      <c r="J47" s="90" t="s">
        <v>2</v>
      </c>
      <c r="M47" s="83"/>
    </row>
    <row r="48" spans="1:13" x14ac:dyDescent="0.15">
      <c r="E48" s="92"/>
      <c r="F48" s="91" t="s">
        <v>2</v>
      </c>
    </row>
    <row r="49" spans="5:10" x14ac:dyDescent="0.15">
      <c r="E49" s="93"/>
      <c r="F49" s="93" t="s">
        <v>2</v>
      </c>
      <c r="G49" s="93" t="s">
        <v>2</v>
      </c>
      <c r="J49" s="91" t="s">
        <v>2</v>
      </c>
    </row>
  </sheetData>
  <mergeCells count="52">
    <mergeCell ref="B11:B29"/>
    <mergeCell ref="A1:J1"/>
    <mergeCell ref="A2:B3"/>
    <mergeCell ref="C2:D3"/>
    <mergeCell ref="E2:E3"/>
    <mergeCell ref="F2:F3"/>
    <mergeCell ref="G2:G3"/>
    <mergeCell ref="H2:H3"/>
    <mergeCell ref="I2:I3"/>
    <mergeCell ref="J2:J3"/>
    <mergeCell ref="C24:D24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2:D22"/>
    <mergeCell ref="C23:D23"/>
    <mergeCell ref="A38:D38"/>
    <mergeCell ref="C25:D25"/>
    <mergeCell ref="C26:D26"/>
    <mergeCell ref="C29:D29"/>
    <mergeCell ref="A30:D30"/>
    <mergeCell ref="A31:D31"/>
    <mergeCell ref="A32:D32"/>
    <mergeCell ref="A4:A29"/>
    <mergeCell ref="B4:B7"/>
    <mergeCell ref="C5:D5"/>
    <mergeCell ref="C6:D6"/>
    <mergeCell ref="C7:D7"/>
    <mergeCell ref="B8:B10"/>
    <mergeCell ref="C8:D8"/>
    <mergeCell ref="C9:D9"/>
    <mergeCell ref="C10:D10"/>
    <mergeCell ref="A33:D33"/>
    <mergeCell ref="A34:D34"/>
    <mergeCell ref="A35:D35"/>
    <mergeCell ref="A36:D36"/>
    <mergeCell ref="A37:D37"/>
    <mergeCell ref="A45:D45"/>
    <mergeCell ref="A46:D46"/>
    <mergeCell ref="A47:D47"/>
    <mergeCell ref="A39:D39"/>
    <mergeCell ref="A40:D40"/>
    <mergeCell ref="A41:D41"/>
    <mergeCell ref="A42:D42"/>
    <mergeCell ref="A43:D43"/>
    <mergeCell ref="A44:D44"/>
  </mergeCells>
  <phoneticPr fontId="3" type="noConversion"/>
  <printOptions horizontalCentered="1" verticalCentered="1"/>
  <pageMargins left="0.51181102362204722" right="0.35433070866141736" top="0.43307086614173229" bottom="0.31496062992125984" header="0.23622047244094491" footer="0.2362204724409449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55"/>
  <sheetViews>
    <sheetView topLeftCell="D1" workbookViewId="0">
      <pane ySplit="3" topLeftCell="A4" activePane="bottomLeft" state="frozen"/>
      <selection activeCell="D1" sqref="D1"/>
      <selection pane="bottomLeft" activeCell="D12" sqref="D12"/>
    </sheetView>
  </sheetViews>
  <sheetFormatPr defaultRowHeight="23.1" customHeight="1" x14ac:dyDescent="0.15"/>
  <cols>
    <col min="1" max="1" width="12.109375" style="14" hidden="1" customWidth="1"/>
    <col min="2" max="2" width="17.44140625" style="14" hidden="1" customWidth="1"/>
    <col min="3" max="3" width="20.6640625" style="14" hidden="1" customWidth="1"/>
    <col min="4" max="4" width="24.33203125" style="14" customWidth="1"/>
    <col min="5" max="5" width="25.33203125" style="14" customWidth="1"/>
    <col min="6" max="6" width="4.21875" style="19" customWidth="1"/>
    <col min="7" max="7" width="10" style="15" customWidth="1"/>
    <col min="8" max="8" width="13" style="27" customWidth="1"/>
    <col min="9" max="9" width="13.21875" style="27" customWidth="1"/>
    <col min="10" max="10" width="5.5546875" style="27" hidden="1" customWidth="1"/>
    <col min="11" max="11" width="10.44140625" style="27" customWidth="1"/>
    <col min="12" max="12" width="11.77734375" style="27" customWidth="1"/>
    <col min="13" max="13" width="8.44140625" style="27" customWidth="1"/>
    <col min="14" max="14" width="9.109375" style="27" customWidth="1"/>
    <col min="15" max="15" width="6" style="27" hidden="1" customWidth="1"/>
    <col min="16" max="16" width="13" style="27" customWidth="1"/>
    <col min="17" max="17" width="11.109375" style="14" customWidth="1"/>
    <col min="18" max="26" width="8.88671875" style="2"/>
    <col min="27" max="31" width="11.77734375" style="27" customWidth="1"/>
    <col min="32" max="16384" width="8.88671875" style="2"/>
  </cols>
  <sheetData>
    <row r="1" spans="1:31" ht="23.1" customHeight="1" x14ac:dyDescent="0.15">
      <c r="A1" s="14" t="s">
        <v>508</v>
      </c>
      <c r="B1" s="14" t="s">
        <v>502</v>
      </c>
      <c r="D1" s="155" t="s">
        <v>505</v>
      </c>
      <c r="E1" s="156"/>
      <c r="F1" s="156"/>
      <c r="G1" s="156"/>
      <c r="H1" s="156"/>
      <c r="I1" s="156"/>
      <c r="J1" s="156"/>
      <c r="K1" s="156"/>
      <c r="L1" s="156"/>
      <c r="M1" s="156"/>
      <c r="N1" s="156"/>
      <c r="W1" s="154" t="s">
        <v>47</v>
      </c>
      <c r="X1" s="154"/>
      <c r="Y1" s="154"/>
      <c r="Z1" s="42"/>
      <c r="AA1" s="42" t="s">
        <v>52</v>
      </c>
      <c r="AB1" s="42"/>
      <c r="AC1" s="42"/>
      <c r="AD1" s="42"/>
      <c r="AE1" s="42"/>
    </row>
    <row r="2" spans="1:31" s="12" customFormat="1" ht="23.1" customHeight="1" x14ac:dyDescent="0.15">
      <c r="A2" s="150" t="s">
        <v>40</v>
      </c>
      <c r="B2" s="150" t="s">
        <v>20</v>
      </c>
      <c r="C2" s="152" t="s">
        <v>19</v>
      </c>
      <c r="D2" s="151" t="s">
        <v>44</v>
      </c>
      <c r="E2" s="151" t="s">
        <v>45</v>
      </c>
      <c r="F2" s="153" t="s">
        <v>0</v>
      </c>
      <c r="G2" s="153" t="s">
        <v>1</v>
      </c>
      <c r="H2" s="149" t="s">
        <v>21</v>
      </c>
      <c r="I2" s="149"/>
      <c r="J2" s="149" t="s">
        <v>22</v>
      </c>
      <c r="K2" s="149"/>
      <c r="L2" s="149"/>
      <c r="M2" s="149" t="s">
        <v>23</v>
      </c>
      <c r="N2" s="149"/>
      <c r="O2" s="39"/>
      <c r="P2" s="149" t="s">
        <v>26</v>
      </c>
      <c r="Q2" s="151" t="s">
        <v>25</v>
      </c>
      <c r="W2" s="12" t="s">
        <v>48</v>
      </c>
      <c r="X2" s="12" t="s">
        <v>49</v>
      </c>
      <c r="Y2" s="12" t="s">
        <v>50</v>
      </c>
      <c r="Z2" s="12" t="s">
        <v>51</v>
      </c>
      <c r="AA2" s="29" t="s">
        <v>95</v>
      </c>
      <c r="AB2" s="29" t="s">
        <v>94</v>
      </c>
      <c r="AC2" s="29" t="s">
        <v>53</v>
      </c>
      <c r="AD2" s="29" t="s">
        <v>55</v>
      </c>
      <c r="AE2" s="29" t="s">
        <v>54</v>
      </c>
    </row>
    <row r="3" spans="1:31" s="12" customFormat="1" ht="23.1" customHeight="1" x14ac:dyDescent="0.15">
      <c r="A3" s="150"/>
      <c r="B3" s="150"/>
      <c r="C3" s="152"/>
      <c r="D3" s="151"/>
      <c r="E3" s="151"/>
      <c r="F3" s="153"/>
      <c r="G3" s="153"/>
      <c r="H3" s="39" t="s">
        <v>27</v>
      </c>
      <c r="I3" s="39" t="s">
        <v>28</v>
      </c>
      <c r="J3" s="39" t="s">
        <v>1</v>
      </c>
      <c r="K3" s="39" t="s">
        <v>27</v>
      </c>
      <c r="L3" s="39" t="s">
        <v>28</v>
      </c>
      <c r="M3" s="39" t="s">
        <v>29</v>
      </c>
      <c r="N3" s="39" t="s">
        <v>28</v>
      </c>
      <c r="O3" s="39" t="s">
        <v>30</v>
      </c>
      <c r="P3" s="149"/>
      <c r="Q3" s="151"/>
      <c r="W3" s="2"/>
      <c r="X3" s="2"/>
      <c r="Y3" s="2"/>
      <c r="Z3" s="2"/>
      <c r="AA3" s="27"/>
      <c r="AB3" s="27"/>
      <c r="AC3" s="27"/>
      <c r="AD3" s="27">
        <f>IF(옵션!$C$11 =0, "1", 옵션!$C$11)</f>
        <v>1</v>
      </c>
      <c r="AE3" s="27">
        <f>IF(옵션!$C$12 =0, "1", 옵션!$C$12)</f>
        <v>1</v>
      </c>
    </row>
    <row r="4" spans="1:31" ht="23.1" customHeight="1" x14ac:dyDescent="0.15">
      <c r="B4" s="14" t="s">
        <v>378</v>
      </c>
      <c r="D4" s="146" t="s">
        <v>507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</row>
    <row r="5" spans="1:31" ht="23.1" customHeight="1" x14ac:dyDescent="0.15">
      <c r="A5" s="14" t="s">
        <v>409</v>
      </c>
      <c r="B5" s="14" t="s">
        <v>506</v>
      </c>
      <c r="C5" s="14" t="s">
        <v>410</v>
      </c>
      <c r="D5" s="36" t="s">
        <v>106</v>
      </c>
      <c r="E5" s="36" t="s">
        <v>107</v>
      </c>
      <c r="F5" s="20" t="s">
        <v>108</v>
      </c>
      <c r="G5" s="17">
        <v>116</v>
      </c>
      <c r="H5" s="28"/>
      <c r="I5" s="40"/>
      <c r="J5" s="28"/>
      <c r="K5" s="28"/>
      <c r="L5" s="40"/>
      <c r="M5" s="28"/>
      <c r="N5" s="40"/>
      <c r="O5" s="28"/>
      <c r="P5" s="28"/>
      <c r="Q5" s="36" t="s">
        <v>411</v>
      </c>
      <c r="AB5" s="27">
        <f t="shared" ref="AB5:AB10" si="0">J5*H5</f>
        <v>0</v>
      </c>
      <c r="AC5" s="27">
        <f t="shared" ref="AC5:AC11" si="1">J5*H5</f>
        <v>0</v>
      </c>
      <c r="AE5" s="27">
        <f t="shared" ref="AE5:AE11" si="2">L5</f>
        <v>0</v>
      </c>
    </row>
    <row r="6" spans="1:31" ht="23.1" customHeight="1" x14ac:dyDescent="0.15">
      <c r="A6" s="14" t="s">
        <v>412</v>
      </c>
      <c r="B6" s="14" t="s">
        <v>506</v>
      </c>
      <c r="C6" s="14" t="s">
        <v>413</v>
      </c>
      <c r="D6" s="36" t="s">
        <v>106</v>
      </c>
      <c r="E6" s="36" t="s">
        <v>110</v>
      </c>
      <c r="F6" s="20" t="s">
        <v>108</v>
      </c>
      <c r="G6" s="17">
        <v>667</v>
      </c>
      <c r="H6" s="28"/>
      <c r="I6" s="40"/>
      <c r="J6" s="28"/>
      <c r="K6" s="28"/>
      <c r="L6" s="40"/>
      <c r="M6" s="28"/>
      <c r="N6" s="40"/>
      <c r="O6" s="28"/>
      <c r="P6" s="28"/>
      <c r="Q6" s="36" t="s">
        <v>414</v>
      </c>
      <c r="AB6" s="27">
        <f t="shared" si="0"/>
        <v>0</v>
      </c>
      <c r="AC6" s="27">
        <f t="shared" si="1"/>
        <v>0</v>
      </c>
      <c r="AE6" s="27">
        <f t="shared" si="2"/>
        <v>0</v>
      </c>
    </row>
    <row r="7" spans="1:31" ht="23.1" customHeight="1" x14ac:dyDescent="0.15">
      <c r="A7" s="14" t="s">
        <v>415</v>
      </c>
      <c r="B7" s="14" t="s">
        <v>506</v>
      </c>
      <c r="C7" s="14" t="s">
        <v>416</v>
      </c>
      <c r="D7" s="36" t="s">
        <v>106</v>
      </c>
      <c r="E7" s="36" t="s">
        <v>112</v>
      </c>
      <c r="F7" s="20" t="s">
        <v>108</v>
      </c>
      <c r="G7" s="17">
        <v>30</v>
      </c>
      <c r="H7" s="28"/>
      <c r="I7" s="40"/>
      <c r="J7" s="28"/>
      <c r="K7" s="28"/>
      <c r="L7" s="40"/>
      <c r="M7" s="28"/>
      <c r="N7" s="40"/>
      <c r="O7" s="28"/>
      <c r="P7" s="28"/>
      <c r="Q7" s="36" t="s">
        <v>417</v>
      </c>
      <c r="AB7" s="27">
        <f t="shared" si="0"/>
        <v>0</v>
      </c>
      <c r="AC7" s="27">
        <f t="shared" si="1"/>
        <v>0</v>
      </c>
      <c r="AE7" s="27">
        <f t="shared" si="2"/>
        <v>0</v>
      </c>
    </row>
    <row r="8" spans="1:31" ht="23.1" customHeight="1" x14ac:dyDescent="0.15">
      <c r="A8" s="14" t="s">
        <v>418</v>
      </c>
      <c r="B8" s="14" t="s">
        <v>506</v>
      </c>
      <c r="C8" s="14" t="s">
        <v>419</v>
      </c>
      <c r="D8" s="36" t="s">
        <v>106</v>
      </c>
      <c r="E8" s="36" t="s">
        <v>114</v>
      </c>
      <c r="F8" s="20" t="s">
        <v>108</v>
      </c>
      <c r="G8" s="17">
        <v>8</v>
      </c>
      <c r="H8" s="28"/>
      <c r="I8" s="40"/>
      <c r="J8" s="28"/>
      <c r="K8" s="28"/>
      <c r="L8" s="40"/>
      <c r="M8" s="28"/>
      <c r="N8" s="40"/>
      <c r="O8" s="28"/>
      <c r="P8" s="28"/>
      <c r="Q8" s="36" t="s">
        <v>420</v>
      </c>
      <c r="AB8" s="27">
        <f t="shared" si="0"/>
        <v>0</v>
      </c>
      <c r="AC8" s="27">
        <f t="shared" si="1"/>
        <v>0</v>
      </c>
      <c r="AE8" s="27">
        <f t="shared" si="2"/>
        <v>0</v>
      </c>
    </row>
    <row r="9" spans="1:31" ht="23.1" customHeight="1" x14ac:dyDescent="0.15">
      <c r="A9" s="14" t="s">
        <v>421</v>
      </c>
      <c r="B9" s="14" t="s">
        <v>506</v>
      </c>
      <c r="C9" s="14" t="s">
        <v>422</v>
      </c>
      <c r="D9" s="36" t="s">
        <v>116</v>
      </c>
      <c r="E9" s="36" t="s">
        <v>117</v>
      </c>
      <c r="F9" s="20" t="s">
        <v>108</v>
      </c>
      <c r="G9" s="17">
        <v>171</v>
      </c>
      <c r="H9" s="28"/>
      <c r="I9" s="40"/>
      <c r="J9" s="28"/>
      <c r="K9" s="28"/>
      <c r="L9" s="40"/>
      <c r="M9" s="28"/>
      <c r="N9" s="40"/>
      <c r="O9" s="28"/>
      <c r="P9" s="28"/>
      <c r="Q9" s="36" t="s">
        <v>423</v>
      </c>
      <c r="AB9" s="27">
        <f t="shared" si="0"/>
        <v>0</v>
      </c>
      <c r="AC9" s="27">
        <f t="shared" si="1"/>
        <v>0</v>
      </c>
      <c r="AE9" s="27">
        <f t="shared" si="2"/>
        <v>0</v>
      </c>
    </row>
    <row r="10" spans="1:31" ht="23.1" customHeight="1" x14ac:dyDescent="0.15">
      <c r="A10" s="14" t="s">
        <v>487</v>
      </c>
      <c r="B10" s="14" t="s">
        <v>506</v>
      </c>
      <c r="C10" s="14" t="s">
        <v>488</v>
      </c>
      <c r="D10" s="36" t="s">
        <v>262</v>
      </c>
      <c r="E10" s="36" t="s">
        <v>117</v>
      </c>
      <c r="F10" s="20" t="s">
        <v>108</v>
      </c>
      <c r="G10" s="17">
        <v>156</v>
      </c>
      <c r="H10" s="28"/>
      <c r="I10" s="40"/>
      <c r="J10" s="28"/>
      <c r="K10" s="28"/>
      <c r="L10" s="40"/>
      <c r="M10" s="28"/>
      <c r="N10" s="40"/>
      <c r="O10" s="28"/>
      <c r="P10" s="28"/>
      <c r="Q10" s="36" t="s">
        <v>489</v>
      </c>
      <c r="AB10" s="27">
        <f t="shared" si="0"/>
        <v>0</v>
      </c>
      <c r="AC10" s="27">
        <f t="shared" si="1"/>
        <v>0</v>
      </c>
      <c r="AE10" s="27">
        <f t="shared" si="2"/>
        <v>0</v>
      </c>
    </row>
    <row r="11" spans="1:31" ht="23.1" customHeight="1" x14ac:dyDescent="0.15">
      <c r="A11" s="14" t="s">
        <v>424</v>
      </c>
      <c r="B11" s="14" t="s">
        <v>506</v>
      </c>
      <c r="C11" s="14" t="s">
        <v>425</v>
      </c>
      <c r="D11" s="36" t="s">
        <v>119</v>
      </c>
      <c r="E11" s="36" t="s">
        <v>120</v>
      </c>
      <c r="F11" s="20" t="s">
        <v>108</v>
      </c>
      <c r="G11" s="17">
        <v>1</v>
      </c>
      <c r="H11" s="28"/>
      <c r="I11" s="40"/>
      <c r="J11" s="28"/>
      <c r="K11" s="28"/>
      <c r="L11" s="40"/>
      <c r="M11" s="28"/>
      <c r="N11" s="40"/>
      <c r="O11" s="28"/>
      <c r="P11" s="28"/>
      <c r="Q11" s="36" t="s">
        <v>426</v>
      </c>
      <c r="AC11" s="27">
        <f t="shared" si="1"/>
        <v>0</v>
      </c>
      <c r="AE11" s="27">
        <f t="shared" si="2"/>
        <v>0</v>
      </c>
    </row>
    <row r="12" spans="1:31" ht="23.1" customHeight="1" x14ac:dyDescent="0.15">
      <c r="A12" s="14" t="s">
        <v>308</v>
      </c>
      <c r="B12" s="14" t="s">
        <v>506</v>
      </c>
      <c r="C12" s="14" t="s">
        <v>121</v>
      </c>
      <c r="D12" s="36" t="s">
        <v>119</v>
      </c>
      <c r="E12" s="36" t="s">
        <v>122</v>
      </c>
      <c r="F12" s="20" t="s">
        <v>123</v>
      </c>
      <c r="G12" s="17">
        <v>2</v>
      </c>
      <c r="H12" s="28"/>
      <c r="I12" s="40"/>
      <c r="J12" s="28"/>
      <c r="K12" s="28"/>
      <c r="L12" s="40"/>
      <c r="M12" s="28"/>
      <c r="N12" s="40"/>
      <c r="O12" s="28"/>
      <c r="P12" s="28"/>
      <c r="Q12" s="36"/>
    </row>
    <row r="13" spans="1:31" ht="23.1" customHeight="1" x14ac:dyDescent="0.15">
      <c r="A13" s="14" t="s">
        <v>309</v>
      </c>
      <c r="B13" s="14" t="s">
        <v>506</v>
      </c>
      <c r="C13" s="14" t="s">
        <v>124</v>
      </c>
      <c r="D13" s="36" t="s">
        <v>125</v>
      </c>
      <c r="E13" s="36" t="s">
        <v>126</v>
      </c>
      <c r="F13" s="20" t="s">
        <v>123</v>
      </c>
      <c r="G13" s="17">
        <v>2</v>
      </c>
      <c r="H13" s="28"/>
      <c r="I13" s="40"/>
      <c r="J13" s="28"/>
      <c r="K13" s="28"/>
      <c r="L13" s="40"/>
      <c r="M13" s="28"/>
      <c r="N13" s="40"/>
      <c r="O13" s="28"/>
      <c r="P13" s="28"/>
      <c r="Q13" s="36"/>
    </row>
    <row r="14" spans="1:31" ht="23.1" customHeight="1" x14ac:dyDescent="0.15">
      <c r="A14" s="14" t="s">
        <v>310</v>
      </c>
      <c r="B14" s="14" t="s">
        <v>506</v>
      </c>
      <c r="C14" s="14" t="s">
        <v>127</v>
      </c>
      <c r="D14" s="36" t="s">
        <v>125</v>
      </c>
      <c r="E14" s="36" t="s">
        <v>128</v>
      </c>
      <c r="F14" s="20" t="s">
        <v>123</v>
      </c>
      <c r="G14" s="17">
        <v>3</v>
      </c>
      <c r="H14" s="28"/>
      <c r="I14" s="40"/>
      <c r="J14" s="28"/>
      <c r="K14" s="28"/>
      <c r="L14" s="40"/>
      <c r="M14" s="28"/>
      <c r="N14" s="40"/>
      <c r="O14" s="28"/>
      <c r="P14" s="28"/>
      <c r="Q14" s="36"/>
    </row>
    <row r="15" spans="1:31" ht="23.1" customHeight="1" x14ac:dyDescent="0.15">
      <c r="A15" s="14" t="s">
        <v>427</v>
      </c>
      <c r="B15" s="14" t="s">
        <v>506</v>
      </c>
      <c r="C15" s="14" t="s">
        <v>428</v>
      </c>
      <c r="D15" s="36" t="s">
        <v>130</v>
      </c>
      <c r="E15" s="36" t="s">
        <v>131</v>
      </c>
      <c r="F15" s="20" t="s">
        <v>123</v>
      </c>
      <c r="G15" s="17">
        <v>5</v>
      </c>
      <c r="H15" s="28"/>
      <c r="I15" s="40"/>
      <c r="J15" s="28"/>
      <c r="K15" s="28"/>
      <c r="L15" s="40"/>
      <c r="M15" s="28"/>
      <c r="N15" s="40"/>
      <c r="O15" s="28"/>
      <c r="P15" s="28"/>
      <c r="Q15" s="36" t="s">
        <v>429</v>
      </c>
      <c r="AE15" s="27">
        <f>L15</f>
        <v>0</v>
      </c>
    </row>
    <row r="16" spans="1:31" ht="23.1" customHeight="1" x14ac:dyDescent="0.15">
      <c r="A16" s="14" t="s">
        <v>312</v>
      </c>
      <c r="B16" s="14" t="s">
        <v>506</v>
      </c>
      <c r="C16" s="14" t="s">
        <v>132</v>
      </c>
      <c r="D16" s="36" t="s">
        <v>133</v>
      </c>
      <c r="E16" s="36" t="s">
        <v>134</v>
      </c>
      <c r="F16" s="20" t="s">
        <v>123</v>
      </c>
      <c r="G16" s="17">
        <v>5</v>
      </c>
      <c r="H16" s="28"/>
      <c r="I16" s="40"/>
      <c r="J16" s="28"/>
      <c r="K16" s="28"/>
      <c r="L16" s="40"/>
      <c r="M16" s="28"/>
      <c r="N16" s="40"/>
      <c r="O16" s="28"/>
      <c r="P16" s="28"/>
      <c r="Q16" s="36"/>
    </row>
    <row r="17" spans="1:31" ht="23.1" customHeight="1" x14ac:dyDescent="0.15">
      <c r="A17" s="14" t="s">
        <v>430</v>
      </c>
      <c r="B17" s="14" t="s">
        <v>506</v>
      </c>
      <c r="C17" s="14" t="s">
        <v>431</v>
      </c>
      <c r="D17" s="36" t="s">
        <v>136</v>
      </c>
      <c r="E17" s="36" t="s">
        <v>137</v>
      </c>
      <c r="F17" s="20" t="s">
        <v>123</v>
      </c>
      <c r="G17" s="17">
        <v>1</v>
      </c>
      <c r="H17" s="28"/>
      <c r="I17" s="40"/>
      <c r="J17" s="28"/>
      <c r="K17" s="28"/>
      <c r="L17" s="40"/>
      <c r="M17" s="28"/>
      <c r="N17" s="40"/>
      <c r="O17" s="28"/>
      <c r="P17" s="28"/>
      <c r="Q17" s="36" t="s">
        <v>432</v>
      </c>
      <c r="AE17" s="27">
        <f>L17</f>
        <v>0</v>
      </c>
    </row>
    <row r="18" spans="1:31" ht="23.1" customHeight="1" x14ac:dyDescent="0.15">
      <c r="A18" s="14" t="s">
        <v>433</v>
      </c>
      <c r="B18" s="14" t="s">
        <v>506</v>
      </c>
      <c r="C18" s="14" t="s">
        <v>434</v>
      </c>
      <c r="D18" s="36" t="s">
        <v>139</v>
      </c>
      <c r="E18" s="36" t="s">
        <v>140</v>
      </c>
      <c r="F18" s="20" t="s">
        <v>123</v>
      </c>
      <c r="G18" s="17">
        <v>14</v>
      </c>
      <c r="H18" s="28"/>
      <c r="I18" s="40"/>
      <c r="J18" s="28"/>
      <c r="K18" s="28"/>
      <c r="L18" s="40"/>
      <c r="M18" s="28"/>
      <c r="N18" s="40"/>
      <c r="O18" s="28"/>
      <c r="P18" s="28"/>
      <c r="Q18" s="36" t="s">
        <v>435</v>
      </c>
      <c r="AE18" s="27">
        <f>L18</f>
        <v>0</v>
      </c>
    </row>
    <row r="19" spans="1:31" ht="23.1" customHeight="1" x14ac:dyDescent="0.15">
      <c r="A19" s="14" t="s">
        <v>436</v>
      </c>
      <c r="B19" s="14" t="s">
        <v>506</v>
      </c>
      <c r="C19" s="14" t="s">
        <v>437</v>
      </c>
      <c r="D19" s="36" t="s">
        <v>139</v>
      </c>
      <c r="E19" s="36" t="s">
        <v>142</v>
      </c>
      <c r="F19" s="20" t="s">
        <v>123</v>
      </c>
      <c r="G19" s="17">
        <v>27</v>
      </c>
      <c r="H19" s="28"/>
      <c r="I19" s="40"/>
      <c r="J19" s="28"/>
      <c r="K19" s="28"/>
      <c r="L19" s="40"/>
      <c r="M19" s="28"/>
      <c r="N19" s="40"/>
      <c r="O19" s="28"/>
      <c r="P19" s="28"/>
      <c r="Q19" s="36" t="s">
        <v>438</v>
      </c>
      <c r="AE19" s="27">
        <f>L19</f>
        <v>0</v>
      </c>
    </row>
    <row r="20" spans="1:31" ht="23.1" customHeight="1" x14ac:dyDescent="0.15">
      <c r="A20" s="14" t="s">
        <v>316</v>
      </c>
      <c r="B20" s="14" t="s">
        <v>506</v>
      </c>
      <c r="C20" s="14" t="s">
        <v>143</v>
      </c>
      <c r="D20" s="36" t="s">
        <v>144</v>
      </c>
      <c r="E20" s="36" t="s">
        <v>145</v>
      </c>
      <c r="F20" s="20" t="s">
        <v>123</v>
      </c>
      <c r="G20" s="17">
        <v>1</v>
      </c>
      <c r="H20" s="28"/>
      <c r="I20" s="40"/>
      <c r="J20" s="28"/>
      <c r="K20" s="28"/>
      <c r="L20" s="40"/>
      <c r="M20" s="28"/>
      <c r="N20" s="40"/>
      <c r="O20" s="28"/>
      <c r="P20" s="28"/>
      <c r="Q20" s="36"/>
    </row>
    <row r="21" spans="1:31" ht="23.1" customHeight="1" x14ac:dyDescent="0.15">
      <c r="A21" s="14" t="s">
        <v>317</v>
      </c>
      <c r="B21" s="14" t="s">
        <v>506</v>
      </c>
      <c r="C21" s="14" t="s">
        <v>146</v>
      </c>
      <c r="D21" s="36" t="s">
        <v>144</v>
      </c>
      <c r="E21" s="36" t="s">
        <v>147</v>
      </c>
      <c r="F21" s="20" t="s">
        <v>123</v>
      </c>
      <c r="G21" s="17">
        <v>27</v>
      </c>
      <c r="H21" s="28"/>
      <c r="I21" s="40"/>
      <c r="J21" s="28"/>
      <c r="K21" s="28"/>
      <c r="L21" s="40"/>
      <c r="M21" s="28"/>
      <c r="N21" s="40"/>
      <c r="O21" s="28"/>
      <c r="P21" s="28"/>
      <c r="Q21" s="36"/>
    </row>
    <row r="22" spans="1:31" ht="23.1" customHeight="1" x14ac:dyDescent="0.15">
      <c r="A22" s="14" t="s">
        <v>439</v>
      </c>
      <c r="B22" s="14" t="s">
        <v>506</v>
      </c>
      <c r="C22" s="14" t="s">
        <v>440</v>
      </c>
      <c r="D22" s="36" t="s">
        <v>149</v>
      </c>
      <c r="E22" s="36" t="s">
        <v>150</v>
      </c>
      <c r="F22" s="20" t="s">
        <v>151</v>
      </c>
      <c r="G22" s="17">
        <v>6</v>
      </c>
      <c r="H22" s="28"/>
      <c r="I22" s="40"/>
      <c r="J22" s="28"/>
      <c r="K22" s="28"/>
      <c r="L22" s="40"/>
      <c r="M22" s="28"/>
      <c r="N22" s="40"/>
      <c r="O22" s="28"/>
      <c r="P22" s="28"/>
      <c r="Q22" s="36" t="s">
        <v>441</v>
      </c>
      <c r="AE22" s="27">
        <f t="shared" ref="AE22:AE41" si="3">L22</f>
        <v>0</v>
      </c>
    </row>
    <row r="23" spans="1:31" ht="23.1" customHeight="1" x14ac:dyDescent="0.15">
      <c r="A23" s="14" t="s">
        <v>442</v>
      </c>
      <c r="B23" s="14" t="s">
        <v>506</v>
      </c>
      <c r="C23" s="14" t="s">
        <v>443</v>
      </c>
      <c r="D23" s="36" t="s">
        <v>153</v>
      </c>
      <c r="E23" s="36" t="s">
        <v>154</v>
      </c>
      <c r="F23" s="20" t="s">
        <v>123</v>
      </c>
      <c r="G23" s="17">
        <v>4</v>
      </c>
      <c r="H23" s="28"/>
      <c r="I23" s="40"/>
      <c r="J23" s="28"/>
      <c r="K23" s="28"/>
      <c r="L23" s="40"/>
      <c r="M23" s="28"/>
      <c r="N23" s="40"/>
      <c r="O23" s="28"/>
      <c r="P23" s="28"/>
      <c r="Q23" s="36" t="s">
        <v>444</v>
      </c>
      <c r="AE23" s="27">
        <f t="shared" si="3"/>
        <v>0</v>
      </c>
    </row>
    <row r="24" spans="1:31" ht="23.1" customHeight="1" x14ac:dyDescent="0.15">
      <c r="A24" s="14" t="s">
        <v>445</v>
      </c>
      <c r="B24" s="14" t="s">
        <v>506</v>
      </c>
      <c r="C24" s="14" t="s">
        <v>446</v>
      </c>
      <c r="D24" s="36" t="s">
        <v>153</v>
      </c>
      <c r="E24" s="36" t="s">
        <v>156</v>
      </c>
      <c r="F24" s="20" t="s">
        <v>123</v>
      </c>
      <c r="G24" s="17">
        <v>1</v>
      </c>
      <c r="H24" s="28"/>
      <c r="I24" s="40"/>
      <c r="J24" s="28"/>
      <c r="K24" s="28"/>
      <c r="L24" s="40"/>
      <c r="M24" s="28"/>
      <c r="N24" s="40"/>
      <c r="O24" s="28"/>
      <c r="P24" s="28"/>
      <c r="Q24" s="36" t="s">
        <v>447</v>
      </c>
      <c r="AE24" s="27">
        <f t="shared" si="3"/>
        <v>0</v>
      </c>
    </row>
    <row r="25" spans="1:31" ht="23.1" customHeight="1" x14ac:dyDescent="0.15">
      <c r="A25" s="14" t="s">
        <v>448</v>
      </c>
      <c r="B25" s="14" t="s">
        <v>506</v>
      </c>
      <c r="C25" s="14" t="s">
        <v>449</v>
      </c>
      <c r="D25" s="36" t="s">
        <v>153</v>
      </c>
      <c r="E25" s="36" t="s">
        <v>158</v>
      </c>
      <c r="F25" s="20" t="s">
        <v>123</v>
      </c>
      <c r="G25" s="17">
        <v>2</v>
      </c>
      <c r="H25" s="28"/>
      <c r="I25" s="40"/>
      <c r="J25" s="28"/>
      <c r="K25" s="28"/>
      <c r="L25" s="40"/>
      <c r="M25" s="28"/>
      <c r="N25" s="40"/>
      <c r="O25" s="28"/>
      <c r="P25" s="28"/>
      <c r="Q25" s="36" t="s">
        <v>450</v>
      </c>
      <c r="AE25" s="27">
        <f t="shared" si="3"/>
        <v>0</v>
      </c>
    </row>
    <row r="26" spans="1:31" ht="23.1" customHeight="1" x14ac:dyDescent="0.15">
      <c r="A26" s="14" t="s">
        <v>451</v>
      </c>
      <c r="B26" s="14" t="s">
        <v>506</v>
      </c>
      <c r="C26" s="14" t="s">
        <v>452</v>
      </c>
      <c r="D26" s="36" t="s">
        <v>177</v>
      </c>
      <c r="E26" s="36" t="s">
        <v>178</v>
      </c>
      <c r="F26" s="20" t="s">
        <v>108</v>
      </c>
      <c r="G26" s="17">
        <v>162</v>
      </c>
      <c r="H26" s="28"/>
      <c r="I26" s="40"/>
      <c r="J26" s="28"/>
      <c r="K26" s="28"/>
      <c r="L26" s="40"/>
      <c r="M26" s="28"/>
      <c r="N26" s="40"/>
      <c r="O26" s="28"/>
      <c r="P26" s="28"/>
      <c r="Q26" s="36" t="s">
        <v>453</v>
      </c>
      <c r="AC26" s="27">
        <f t="shared" ref="AC26:AC33" si="4">J26*H26</f>
        <v>0</v>
      </c>
      <c r="AE26" s="27">
        <f t="shared" si="3"/>
        <v>0</v>
      </c>
    </row>
    <row r="27" spans="1:31" ht="23.1" customHeight="1" x14ac:dyDescent="0.15">
      <c r="A27" s="14" t="s">
        <v>454</v>
      </c>
      <c r="B27" s="14" t="s">
        <v>506</v>
      </c>
      <c r="C27" s="14" t="s">
        <v>455</v>
      </c>
      <c r="D27" s="36" t="s">
        <v>177</v>
      </c>
      <c r="E27" s="36" t="s">
        <v>180</v>
      </c>
      <c r="F27" s="20" t="s">
        <v>108</v>
      </c>
      <c r="G27" s="17">
        <v>117</v>
      </c>
      <c r="H27" s="28"/>
      <c r="I27" s="40"/>
      <c r="J27" s="28"/>
      <c r="K27" s="28"/>
      <c r="L27" s="40"/>
      <c r="M27" s="28"/>
      <c r="N27" s="40"/>
      <c r="O27" s="28"/>
      <c r="P27" s="28"/>
      <c r="Q27" s="36" t="s">
        <v>456</v>
      </c>
      <c r="AC27" s="27">
        <f t="shared" si="4"/>
        <v>0</v>
      </c>
      <c r="AE27" s="27">
        <f t="shared" si="3"/>
        <v>0</v>
      </c>
    </row>
    <row r="28" spans="1:31" ht="23.1" customHeight="1" x14ac:dyDescent="0.15">
      <c r="A28" s="14" t="s">
        <v>457</v>
      </c>
      <c r="B28" s="14" t="s">
        <v>506</v>
      </c>
      <c r="C28" s="14" t="s">
        <v>458</v>
      </c>
      <c r="D28" s="36" t="s">
        <v>177</v>
      </c>
      <c r="E28" s="36" t="s">
        <v>182</v>
      </c>
      <c r="F28" s="20" t="s">
        <v>108</v>
      </c>
      <c r="G28" s="17">
        <v>2063</v>
      </c>
      <c r="H28" s="28"/>
      <c r="I28" s="40"/>
      <c r="J28" s="28"/>
      <c r="K28" s="28"/>
      <c r="L28" s="40"/>
      <c r="M28" s="28"/>
      <c r="N28" s="40"/>
      <c r="O28" s="28"/>
      <c r="P28" s="28"/>
      <c r="Q28" s="36" t="s">
        <v>459</v>
      </c>
      <c r="AC28" s="27">
        <f t="shared" si="4"/>
        <v>0</v>
      </c>
      <c r="AE28" s="27">
        <f t="shared" si="3"/>
        <v>0</v>
      </c>
    </row>
    <row r="29" spans="1:31" ht="23.1" customHeight="1" x14ac:dyDescent="0.15">
      <c r="A29" s="14" t="s">
        <v>460</v>
      </c>
      <c r="B29" s="14" t="s">
        <v>506</v>
      </c>
      <c r="C29" s="14" t="s">
        <v>461</v>
      </c>
      <c r="D29" s="36" t="s">
        <v>184</v>
      </c>
      <c r="E29" s="36" t="s">
        <v>185</v>
      </c>
      <c r="F29" s="20" t="s">
        <v>108</v>
      </c>
      <c r="G29" s="17">
        <v>32</v>
      </c>
      <c r="H29" s="28"/>
      <c r="I29" s="40"/>
      <c r="J29" s="28"/>
      <c r="K29" s="28"/>
      <c r="L29" s="40"/>
      <c r="M29" s="28"/>
      <c r="N29" s="40"/>
      <c r="O29" s="28"/>
      <c r="P29" s="28"/>
      <c r="Q29" s="36" t="s">
        <v>462</v>
      </c>
      <c r="AC29" s="27">
        <f t="shared" si="4"/>
        <v>0</v>
      </c>
      <c r="AE29" s="27">
        <f t="shared" si="3"/>
        <v>0</v>
      </c>
    </row>
    <row r="30" spans="1:31" ht="23.1" customHeight="1" x14ac:dyDescent="0.15">
      <c r="A30" s="14" t="s">
        <v>463</v>
      </c>
      <c r="B30" s="14" t="s">
        <v>506</v>
      </c>
      <c r="C30" s="14" t="s">
        <v>464</v>
      </c>
      <c r="D30" s="36" t="s">
        <v>184</v>
      </c>
      <c r="E30" s="36" t="s">
        <v>187</v>
      </c>
      <c r="F30" s="20" t="s">
        <v>108</v>
      </c>
      <c r="G30" s="17">
        <v>10</v>
      </c>
      <c r="H30" s="28"/>
      <c r="I30" s="40"/>
      <c r="J30" s="28"/>
      <c r="K30" s="28"/>
      <c r="L30" s="40"/>
      <c r="M30" s="28"/>
      <c r="N30" s="40"/>
      <c r="O30" s="28"/>
      <c r="P30" s="28"/>
      <c r="Q30" s="36" t="s">
        <v>465</v>
      </c>
      <c r="AC30" s="27">
        <f t="shared" si="4"/>
        <v>0</v>
      </c>
      <c r="AE30" s="27">
        <f t="shared" si="3"/>
        <v>0</v>
      </c>
    </row>
    <row r="31" spans="1:31" ht="23.1" customHeight="1" x14ac:dyDescent="0.15">
      <c r="A31" s="14" t="s">
        <v>466</v>
      </c>
      <c r="B31" s="14" t="s">
        <v>506</v>
      </c>
      <c r="C31" s="14" t="s">
        <v>467</v>
      </c>
      <c r="D31" s="36" t="s">
        <v>189</v>
      </c>
      <c r="E31" s="36" t="s">
        <v>190</v>
      </c>
      <c r="F31" s="20" t="s">
        <v>108</v>
      </c>
      <c r="G31" s="17">
        <v>32</v>
      </c>
      <c r="H31" s="28"/>
      <c r="I31" s="40"/>
      <c r="J31" s="28"/>
      <c r="K31" s="28"/>
      <c r="L31" s="40"/>
      <c r="M31" s="28"/>
      <c r="N31" s="40"/>
      <c r="O31" s="28"/>
      <c r="P31" s="28"/>
      <c r="Q31" s="36" t="s">
        <v>468</v>
      </c>
      <c r="AC31" s="27">
        <f t="shared" si="4"/>
        <v>0</v>
      </c>
      <c r="AE31" s="27">
        <f t="shared" si="3"/>
        <v>0</v>
      </c>
    </row>
    <row r="32" spans="1:31" ht="23.1" customHeight="1" x14ac:dyDescent="0.15">
      <c r="A32" s="14" t="s">
        <v>469</v>
      </c>
      <c r="B32" s="14" t="s">
        <v>506</v>
      </c>
      <c r="C32" s="14" t="s">
        <v>470</v>
      </c>
      <c r="D32" s="36" t="s">
        <v>189</v>
      </c>
      <c r="E32" s="36" t="s">
        <v>192</v>
      </c>
      <c r="F32" s="20" t="s">
        <v>108</v>
      </c>
      <c r="G32" s="17">
        <v>10</v>
      </c>
      <c r="H32" s="28"/>
      <c r="I32" s="40"/>
      <c r="J32" s="28"/>
      <c r="K32" s="28"/>
      <c r="L32" s="40"/>
      <c r="M32" s="28"/>
      <c r="N32" s="40"/>
      <c r="O32" s="28"/>
      <c r="P32" s="28"/>
      <c r="Q32" s="36" t="s">
        <v>471</v>
      </c>
      <c r="AC32" s="27">
        <f t="shared" si="4"/>
        <v>0</v>
      </c>
      <c r="AE32" s="27">
        <f t="shared" si="3"/>
        <v>0</v>
      </c>
    </row>
    <row r="33" spans="1:31" ht="23.1" customHeight="1" x14ac:dyDescent="0.15">
      <c r="A33" s="14" t="s">
        <v>472</v>
      </c>
      <c r="B33" s="14" t="s">
        <v>506</v>
      </c>
      <c r="C33" s="14" t="s">
        <v>473</v>
      </c>
      <c r="D33" s="36" t="s">
        <v>194</v>
      </c>
      <c r="E33" s="36" t="s">
        <v>195</v>
      </c>
      <c r="F33" s="20" t="s">
        <v>108</v>
      </c>
      <c r="G33" s="17">
        <v>39</v>
      </c>
      <c r="H33" s="28"/>
      <c r="I33" s="40"/>
      <c r="J33" s="28"/>
      <c r="K33" s="28"/>
      <c r="L33" s="40"/>
      <c r="M33" s="28"/>
      <c r="N33" s="40"/>
      <c r="O33" s="28"/>
      <c r="P33" s="28"/>
      <c r="Q33" s="36" t="s">
        <v>474</v>
      </c>
      <c r="AC33" s="27">
        <f t="shared" si="4"/>
        <v>0</v>
      </c>
      <c r="AE33" s="27">
        <f t="shared" si="3"/>
        <v>0</v>
      </c>
    </row>
    <row r="34" spans="1:31" ht="23.1" customHeight="1" x14ac:dyDescent="0.15">
      <c r="A34" s="14" t="s">
        <v>475</v>
      </c>
      <c r="B34" s="14" t="s">
        <v>506</v>
      </c>
      <c r="C34" s="14" t="s">
        <v>476</v>
      </c>
      <c r="D34" s="36" t="s">
        <v>197</v>
      </c>
      <c r="E34" s="36" t="s">
        <v>198</v>
      </c>
      <c r="F34" s="20" t="s">
        <v>123</v>
      </c>
      <c r="G34" s="17">
        <v>41</v>
      </c>
      <c r="H34" s="28"/>
      <c r="I34" s="40"/>
      <c r="J34" s="28"/>
      <c r="K34" s="28"/>
      <c r="L34" s="40"/>
      <c r="M34" s="28"/>
      <c r="N34" s="40"/>
      <c r="O34" s="28"/>
      <c r="P34" s="28"/>
      <c r="Q34" s="36" t="s">
        <v>477</v>
      </c>
      <c r="AE34" s="27">
        <f t="shared" si="3"/>
        <v>0</v>
      </c>
    </row>
    <row r="35" spans="1:31" ht="23.1" customHeight="1" x14ac:dyDescent="0.15">
      <c r="A35" s="14" t="s">
        <v>478</v>
      </c>
      <c r="B35" s="14" t="s">
        <v>506</v>
      </c>
      <c r="C35" s="14" t="s">
        <v>479</v>
      </c>
      <c r="D35" s="36" t="s">
        <v>200</v>
      </c>
      <c r="E35" s="36" t="s">
        <v>201</v>
      </c>
      <c r="F35" s="20" t="s">
        <v>123</v>
      </c>
      <c r="G35" s="17">
        <v>1</v>
      </c>
      <c r="H35" s="28"/>
      <c r="I35" s="40"/>
      <c r="J35" s="28"/>
      <c r="K35" s="28"/>
      <c r="L35" s="40"/>
      <c r="M35" s="28"/>
      <c r="N35" s="40"/>
      <c r="O35" s="28"/>
      <c r="P35" s="28"/>
      <c r="Q35" s="36" t="s">
        <v>480</v>
      </c>
      <c r="AE35" s="27">
        <f t="shared" si="3"/>
        <v>0</v>
      </c>
    </row>
    <row r="36" spans="1:31" ht="23.1" customHeight="1" x14ac:dyDescent="0.15">
      <c r="A36" s="14" t="s">
        <v>481</v>
      </c>
      <c r="B36" s="14" t="s">
        <v>506</v>
      </c>
      <c r="C36" s="14" t="s">
        <v>482</v>
      </c>
      <c r="D36" s="36" t="s">
        <v>203</v>
      </c>
      <c r="E36" s="36" t="s">
        <v>204</v>
      </c>
      <c r="F36" s="20" t="s">
        <v>123</v>
      </c>
      <c r="G36" s="17">
        <v>1</v>
      </c>
      <c r="H36" s="28"/>
      <c r="I36" s="40"/>
      <c r="J36" s="28"/>
      <c r="K36" s="28"/>
      <c r="L36" s="40"/>
      <c r="M36" s="28"/>
      <c r="N36" s="40"/>
      <c r="O36" s="28"/>
      <c r="P36" s="28"/>
      <c r="Q36" s="36" t="s">
        <v>483</v>
      </c>
      <c r="AE36" s="27">
        <f t="shared" si="3"/>
        <v>0</v>
      </c>
    </row>
    <row r="37" spans="1:31" ht="23.1" customHeight="1" x14ac:dyDescent="0.15">
      <c r="A37" s="14" t="s">
        <v>493</v>
      </c>
      <c r="B37" s="14" t="s">
        <v>506</v>
      </c>
      <c r="C37" s="14" t="s">
        <v>494</v>
      </c>
      <c r="D37" s="36" t="s">
        <v>272</v>
      </c>
      <c r="E37" s="36" t="s">
        <v>273</v>
      </c>
      <c r="F37" s="20" t="s">
        <v>151</v>
      </c>
      <c r="G37" s="17">
        <v>1</v>
      </c>
      <c r="H37" s="28"/>
      <c r="I37" s="40"/>
      <c r="J37" s="28"/>
      <c r="K37" s="28"/>
      <c r="L37" s="40"/>
      <c r="M37" s="28"/>
      <c r="N37" s="40"/>
      <c r="O37" s="28"/>
      <c r="P37" s="28"/>
      <c r="Q37" s="36" t="s">
        <v>495</v>
      </c>
      <c r="AE37" s="27">
        <f t="shared" si="3"/>
        <v>0</v>
      </c>
    </row>
    <row r="38" spans="1:31" ht="23.1" customHeight="1" x14ac:dyDescent="0.15">
      <c r="A38" s="14" t="s">
        <v>496</v>
      </c>
      <c r="B38" s="14" t="s">
        <v>506</v>
      </c>
      <c r="C38" s="14" t="s">
        <v>497</v>
      </c>
      <c r="D38" s="36" t="s">
        <v>275</v>
      </c>
      <c r="E38" s="36" t="s">
        <v>276</v>
      </c>
      <c r="F38" s="20" t="s">
        <v>221</v>
      </c>
      <c r="G38" s="17">
        <v>12</v>
      </c>
      <c r="H38" s="28"/>
      <c r="I38" s="40"/>
      <c r="J38" s="28"/>
      <c r="K38" s="28"/>
      <c r="L38" s="40"/>
      <c r="M38" s="28"/>
      <c r="N38" s="40"/>
      <c r="O38" s="28"/>
      <c r="P38" s="28"/>
      <c r="Q38" s="36" t="s">
        <v>498</v>
      </c>
      <c r="AE38" s="27">
        <f t="shared" si="3"/>
        <v>0</v>
      </c>
    </row>
    <row r="39" spans="1:31" ht="23.1" customHeight="1" x14ac:dyDescent="0.15">
      <c r="A39" s="14" t="s">
        <v>484</v>
      </c>
      <c r="B39" s="14" t="s">
        <v>506</v>
      </c>
      <c r="C39" s="14" t="s">
        <v>485</v>
      </c>
      <c r="D39" s="36" t="s">
        <v>219</v>
      </c>
      <c r="E39" s="36" t="s">
        <v>220</v>
      </c>
      <c r="F39" s="20" t="s">
        <v>221</v>
      </c>
      <c r="G39" s="17">
        <v>1</v>
      </c>
      <c r="H39" s="28"/>
      <c r="I39" s="40"/>
      <c r="J39" s="28"/>
      <c r="K39" s="28"/>
      <c r="L39" s="40"/>
      <c r="M39" s="28"/>
      <c r="N39" s="40"/>
      <c r="O39" s="28"/>
      <c r="P39" s="28"/>
      <c r="Q39" s="36" t="s">
        <v>486</v>
      </c>
      <c r="AE39" s="27">
        <f t="shared" si="3"/>
        <v>0</v>
      </c>
    </row>
    <row r="40" spans="1:31" ht="23.1" customHeight="1" x14ac:dyDescent="0.15">
      <c r="A40" s="14" t="s">
        <v>490</v>
      </c>
      <c r="B40" s="14" t="s">
        <v>506</v>
      </c>
      <c r="C40" s="14" t="s">
        <v>491</v>
      </c>
      <c r="D40" s="36" t="s">
        <v>270</v>
      </c>
      <c r="E40" s="36" t="s">
        <v>224</v>
      </c>
      <c r="F40" s="20" t="s">
        <v>151</v>
      </c>
      <c r="G40" s="17">
        <v>3</v>
      </c>
      <c r="H40" s="28"/>
      <c r="I40" s="40"/>
      <c r="J40" s="28"/>
      <c r="K40" s="28"/>
      <c r="L40" s="40"/>
      <c r="M40" s="28"/>
      <c r="N40" s="40"/>
      <c r="O40" s="28"/>
      <c r="P40" s="28"/>
      <c r="Q40" s="36" t="s">
        <v>492</v>
      </c>
      <c r="AE40" s="27">
        <f t="shared" si="3"/>
        <v>0</v>
      </c>
    </row>
    <row r="41" spans="1:31" ht="23.1" customHeight="1" x14ac:dyDescent="0.15">
      <c r="A41" s="14" t="s">
        <v>499</v>
      </c>
      <c r="B41" s="14" t="s">
        <v>506</v>
      </c>
      <c r="C41" s="14" t="s">
        <v>500</v>
      </c>
      <c r="D41" s="36" t="s">
        <v>278</v>
      </c>
      <c r="E41" s="36" t="s">
        <v>230</v>
      </c>
      <c r="F41" s="20" t="s">
        <v>227</v>
      </c>
      <c r="G41" s="17">
        <v>12</v>
      </c>
      <c r="H41" s="28"/>
      <c r="I41" s="40"/>
      <c r="J41" s="28"/>
      <c r="K41" s="28"/>
      <c r="L41" s="40"/>
      <c r="M41" s="28"/>
      <c r="N41" s="40"/>
      <c r="O41" s="28"/>
      <c r="P41" s="28"/>
      <c r="Q41" s="36" t="s">
        <v>501</v>
      </c>
      <c r="AE41" s="27">
        <f t="shared" si="3"/>
        <v>0</v>
      </c>
    </row>
    <row r="42" spans="1:31" ht="23.1" customHeight="1" x14ac:dyDescent="0.15">
      <c r="A42" s="14" t="s">
        <v>356</v>
      </c>
      <c r="B42" s="14" t="s">
        <v>506</v>
      </c>
      <c r="C42" s="14" t="s">
        <v>250</v>
      </c>
      <c r="D42" s="36" t="s">
        <v>251</v>
      </c>
      <c r="E42" s="36" t="s">
        <v>252</v>
      </c>
      <c r="F42" s="20" t="s">
        <v>123</v>
      </c>
      <c r="G42" s="17">
        <v>8</v>
      </c>
      <c r="H42" s="28"/>
      <c r="I42" s="40"/>
      <c r="J42" s="28"/>
      <c r="K42" s="28"/>
      <c r="L42" s="40"/>
      <c r="M42" s="28"/>
      <c r="N42" s="40"/>
      <c r="O42" s="28"/>
      <c r="P42" s="28"/>
      <c r="Q42" s="36"/>
    </row>
    <row r="43" spans="1:31" ht="23.1" customHeight="1" x14ac:dyDescent="0.15">
      <c r="A43" s="14" t="s">
        <v>357</v>
      </c>
      <c r="B43" s="14" t="s">
        <v>506</v>
      </c>
      <c r="C43" s="14" t="s">
        <v>253</v>
      </c>
      <c r="D43" s="36" t="s">
        <v>251</v>
      </c>
      <c r="E43" s="36" t="s">
        <v>254</v>
      </c>
      <c r="F43" s="20" t="s">
        <v>123</v>
      </c>
      <c r="G43" s="17">
        <v>10</v>
      </c>
      <c r="H43" s="28"/>
      <c r="I43" s="40"/>
      <c r="J43" s="28"/>
      <c r="K43" s="28"/>
      <c r="L43" s="40"/>
      <c r="M43" s="28"/>
      <c r="N43" s="40"/>
      <c r="O43" s="28"/>
      <c r="P43" s="28"/>
      <c r="Q43" s="36"/>
    </row>
    <row r="44" spans="1:31" ht="23.1" customHeight="1" x14ac:dyDescent="0.15">
      <c r="A44" s="14" t="s">
        <v>379</v>
      </c>
      <c r="B44" s="14" t="s">
        <v>506</v>
      </c>
      <c r="C44" s="14" t="s">
        <v>380</v>
      </c>
      <c r="D44" s="36" t="s">
        <v>382</v>
      </c>
      <c r="E44" s="36" t="s">
        <v>383</v>
      </c>
      <c r="F44" s="20" t="s">
        <v>266</v>
      </c>
      <c r="G44" s="17">
        <v>54</v>
      </c>
      <c r="H44" s="28"/>
      <c r="I44" s="40"/>
      <c r="J44" s="28"/>
      <c r="K44" s="28"/>
      <c r="L44" s="40"/>
      <c r="M44" s="28"/>
      <c r="N44" s="40"/>
      <c r="O44" s="28"/>
      <c r="P44" s="28"/>
      <c r="Q44" s="36" t="s">
        <v>381</v>
      </c>
      <c r="AE44" s="27">
        <f t="shared" ref="AE44:AE50" si="5">L44</f>
        <v>0</v>
      </c>
    </row>
    <row r="45" spans="1:31" ht="23.1" customHeight="1" x14ac:dyDescent="0.15">
      <c r="A45" s="14" t="s">
        <v>384</v>
      </c>
      <c r="B45" s="14" t="s">
        <v>506</v>
      </c>
      <c r="C45" s="14" t="s">
        <v>385</v>
      </c>
      <c r="D45" s="36" t="s">
        <v>382</v>
      </c>
      <c r="E45" s="36" t="s">
        <v>387</v>
      </c>
      <c r="F45" s="20" t="s">
        <v>266</v>
      </c>
      <c r="G45" s="17">
        <v>314</v>
      </c>
      <c r="H45" s="28"/>
      <c r="I45" s="40"/>
      <c r="J45" s="28"/>
      <c r="K45" s="28"/>
      <c r="L45" s="40"/>
      <c r="M45" s="28"/>
      <c r="N45" s="40"/>
      <c r="O45" s="28"/>
      <c r="P45" s="28"/>
      <c r="Q45" s="36" t="s">
        <v>386</v>
      </c>
      <c r="AE45" s="27">
        <f t="shared" si="5"/>
        <v>0</v>
      </c>
    </row>
    <row r="46" spans="1:31" ht="23.1" customHeight="1" x14ac:dyDescent="0.15">
      <c r="A46" s="14" t="s">
        <v>388</v>
      </c>
      <c r="B46" s="14" t="s">
        <v>506</v>
      </c>
      <c r="C46" s="14" t="s">
        <v>389</v>
      </c>
      <c r="D46" s="36" t="s">
        <v>382</v>
      </c>
      <c r="E46" s="36" t="s">
        <v>391</v>
      </c>
      <c r="F46" s="20" t="s">
        <v>266</v>
      </c>
      <c r="G46" s="17">
        <v>14</v>
      </c>
      <c r="H46" s="28"/>
      <c r="I46" s="40"/>
      <c r="J46" s="28"/>
      <c r="K46" s="28"/>
      <c r="L46" s="40"/>
      <c r="M46" s="28"/>
      <c r="N46" s="40"/>
      <c r="O46" s="28"/>
      <c r="P46" s="28"/>
      <c r="Q46" s="36" t="s">
        <v>390</v>
      </c>
      <c r="AE46" s="27">
        <f t="shared" si="5"/>
        <v>0</v>
      </c>
    </row>
    <row r="47" spans="1:31" ht="23.1" customHeight="1" x14ac:dyDescent="0.15">
      <c r="A47" s="14" t="s">
        <v>392</v>
      </c>
      <c r="B47" s="14" t="s">
        <v>506</v>
      </c>
      <c r="C47" s="14" t="s">
        <v>393</v>
      </c>
      <c r="D47" s="36" t="s">
        <v>382</v>
      </c>
      <c r="E47" s="36" t="s">
        <v>395</v>
      </c>
      <c r="F47" s="20" t="s">
        <v>266</v>
      </c>
      <c r="G47" s="17">
        <v>2</v>
      </c>
      <c r="H47" s="28"/>
      <c r="I47" s="40"/>
      <c r="J47" s="28"/>
      <c r="K47" s="28"/>
      <c r="L47" s="40"/>
      <c r="M47" s="28"/>
      <c r="N47" s="40"/>
      <c r="O47" s="28"/>
      <c r="P47" s="28"/>
      <c r="Q47" s="36" t="s">
        <v>394</v>
      </c>
      <c r="AE47" s="27">
        <f t="shared" si="5"/>
        <v>0</v>
      </c>
    </row>
    <row r="48" spans="1:31" ht="23.1" customHeight="1" x14ac:dyDescent="0.15">
      <c r="A48" s="14" t="s">
        <v>396</v>
      </c>
      <c r="B48" s="14" t="s">
        <v>506</v>
      </c>
      <c r="C48" s="14" t="s">
        <v>397</v>
      </c>
      <c r="D48" s="36" t="s">
        <v>399</v>
      </c>
      <c r="E48" s="36" t="s">
        <v>400</v>
      </c>
      <c r="F48" s="20" t="s">
        <v>266</v>
      </c>
      <c r="G48" s="17">
        <v>15</v>
      </c>
      <c r="H48" s="28"/>
      <c r="I48" s="40"/>
      <c r="J48" s="28"/>
      <c r="K48" s="28"/>
      <c r="L48" s="40"/>
      <c r="M48" s="28"/>
      <c r="N48" s="40"/>
      <c r="O48" s="28"/>
      <c r="P48" s="28"/>
      <c r="Q48" s="36" t="s">
        <v>398</v>
      </c>
      <c r="AE48" s="27">
        <f t="shared" si="5"/>
        <v>0</v>
      </c>
    </row>
    <row r="49" spans="1:31" ht="23.1" customHeight="1" x14ac:dyDescent="0.15">
      <c r="A49" s="14" t="s">
        <v>401</v>
      </c>
      <c r="B49" s="14" t="s">
        <v>506</v>
      </c>
      <c r="C49" s="14" t="s">
        <v>402</v>
      </c>
      <c r="D49" s="36" t="s">
        <v>404</v>
      </c>
      <c r="E49" s="36" t="s">
        <v>265</v>
      </c>
      <c r="F49" s="20" t="s">
        <v>405</v>
      </c>
      <c r="G49" s="17">
        <v>1</v>
      </c>
      <c r="H49" s="28"/>
      <c r="I49" s="40"/>
      <c r="J49" s="28"/>
      <c r="K49" s="28"/>
      <c r="L49" s="40"/>
      <c r="M49" s="28"/>
      <c r="N49" s="40"/>
      <c r="O49" s="28"/>
      <c r="P49" s="28"/>
      <c r="Q49" s="36" t="s">
        <v>403</v>
      </c>
      <c r="AE49" s="27">
        <f t="shared" si="5"/>
        <v>0</v>
      </c>
    </row>
    <row r="50" spans="1:31" ht="23.1" customHeight="1" x14ac:dyDescent="0.15">
      <c r="A50" s="14" t="s">
        <v>406</v>
      </c>
      <c r="B50" s="14" t="s">
        <v>506</v>
      </c>
      <c r="C50" s="14" t="s">
        <v>407</v>
      </c>
      <c r="D50" s="36" t="s">
        <v>404</v>
      </c>
      <c r="E50" s="36" t="s">
        <v>268</v>
      </c>
      <c r="F50" s="20" t="s">
        <v>405</v>
      </c>
      <c r="G50" s="17">
        <v>1</v>
      </c>
      <c r="H50" s="28"/>
      <c r="I50" s="40"/>
      <c r="J50" s="28"/>
      <c r="K50" s="28"/>
      <c r="L50" s="40"/>
      <c r="M50" s="28"/>
      <c r="N50" s="40"/>
      <c r="O50" s="28"/>
      <c r="P50" s="28"/>
      <c r="Q50" s="36" t="s">
        <v>408</v>
      </c>
      <c r="AE50" s="27">
        <f t="shared" si="5"/>
        <v>0</v>
      </c>
    </row>
    <row r="51" spans="1:31" ht="23.1" customHeight="1" x14ac:dyDescent="0.15">
      <c r="D51" s="36"/>
      <c r="E51" s="36"/>
      <c r="F51" s="20"/>
      <c r="G51" s="17"/>
      <c r="H51" s="28"/>
      <c r="I51" s="40"/>
      <c r="J51" s="28"/>
      <c r="K51" s="28"/>
      <c r="L51" s="40"/>
      <c r="M51" s="28"/>
      <c r="N51" s="40"/>
      <c r="O51" s="28"/>
      <c r="P51" s="28"/>
      <c r="Q51" s="36"/>
      <c r="AE51" s="27">
        <f>TRUNC(SUM(AE4:AE50))</f>
        <v>0</v>
      </c>
    </row>
    <row r="52" spans="1:31" ht="23.1" customHeight="1" x14ac:dyDescent="0.15">
      <c r="D52" s="36"/>
      <c r="E52" s="36"/>
      <c r="F52" s="20"/>
      <c r="G52" s="17"/>
      <c r="H52" s="28"/>
      <c r="I52" s="40"/>
      <c r="J52" s="28"/>
      <c r="K52" s="28"/>
      <c r="L52" s="40"/>
      <c r="M52" s="28"/>
      <c r="N52" s="40"/>
      <c r="O52" s="28"/>
      <c r="P52" s="28"/>
      <c r="Q52" s="36"/>
    </row>
    <row r="53" spans="1:31" ht="23.1" customHeight="1" x14ac:dyDescent="0.15">
      <c r="D53" s="36"/>
      <c r="E53" s="36"/>
      <c r="F53" s="20"/>
      <c r="G53" s="17"/>
      <c r="H53" s="28"/>
      <c r="I53" s="40"/>
      <c r="J53" s="28"/>
      <c r="K53" s="28"/>
      <c r="L53" s="40"/>
      <c r="M53" s="28"/>
      <c r="N53" s="40"/>
      <c r="O53" s="28"/>
      <c r="P53" s="28"/>
      <c r="Q53" s="36"/>
    </row>
    <row r="54" spans="1:31" ht="23.1" customHeight="1" x14ac:dyDescent="0.15">
      <c r="D54" s="36"/>
      <c r="E54" s="36"/>
      <c r="F54" s="20"/>
      <c r="G54" s="17"/>
      <c r="H54" s="28"/>
      <c r="I54" s="40"/>
      <c r="J54" s="28"/>
      <c r="K54" s="28"/>
      <c r="L54" s="40"/>
      <c r="M54" s="28"/>
      <c r="N54" s="40"/>
      <c r="O54" s="28"/>
      <c r="P54" s="28"/>
      <c r="Q54" s="36"/>
    </row>
    <row r="55" spans="1:31" ht="23.1" customHeight="1" x14ac:dyDescent="0.15">
      <c r="B55" s="14" t="s">
        <v>503</v>
      </c>
      <c r="D55" s="36" t="s">
        <v>504</v>
      </c>
      <c r="E55" s="36"/>
      <c r="F55" s="20"/>
      <c r="G55" s="17"/>
      <c r="H55" s="28"/>
      <c r="I55" s="40"/>
      <c r="J55" s="28"/>
      <c r="K55" s="28"/>
      <c r="L55" s="40"/>
      <c r="M55" s="28"/>
      <c r="N55" s="40"/>
      <c r="O55" s="28"/>
      <c r="P55" s="28"/>
      <c r="Q55" s="36"/>
    </row>
  </sheetData>
  <mergeCells count="15">
    <mergeCell ref="D4:Q4"/>
    <mergeCell ref="A2:A3"/>
    <mergeCell ref="B2:B3"/>
    <mergeCell ref="C2:C3"/>
    <mergeCell ref="W1:Y1"/>
    <mergeCell ref="D1:N1"/>
    <mergeCell ref="E2:E3"/>
    <mergeCell ref="D2:D3"/>
    <mergeCell ref="J2:L2"/>
    <mergeCell ref="M2:N2"/>
    <mergeCell ref="G2:G3"/>
    <mergeCell ref="H2:I2"/>
    <mergeCell ref="P2:P3"/>
    <mergeCell ref="F2:F3"/>
    <mergeCell ref="Q2:Q3"/>
  </mergeCells>
  <phoneticPr fontId="3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75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topLeftCell="C1" zoomScaleNormal="100" workbookViewId="0">
      <pane ySplit="3" topLeftCell="A4" activePane="bottomLeft" state="frozen"/>
      <selection activeCell="D4" sqref="D4"/>
      <selection pane="bottomLeft" activeCell="D4" sqref="D4"/>
    </sheetView>
  </sheetViews>
  <sheetFormatPr defaultRowHeight="21.6" customHeight="1" x14ac:dyDescent="0.15"/>
  <cols>
    <col min="1" max="1" width="6.6640625" style="23" hidden="1" customWidth="1"/>
    <col min="2" max="2" width="8.5546875" style="10" hidden="1" customWidth="1"/>
    <col min="3" max="3" width="16.77734375" style="9" customWidth="1"/>
    <col min="4" max="4" width="24.33203125" style="9" customWidth="1"/>
    <col min="5" max="5" width="25.33203125" style="9" customWidth="1"/>
    <col min="6" max="6" width="4.77734375" style="19" customWidth="1"/>
    <col min="7" max="7" width="11.21875" style="11" customWidth="1"/>
    <col min="8" max="8" width="13.88671875" style="24" customWidth="1"/>
    <col min="9" max="9" width="11.6640625" style="24" customWidth="1"/>
    <col min="10" max="10" width="10" style="24" customWidth="1"/>
    <col min="11" max="11" width="7" style="24" customWidth="1"/>
    <col min="12" max="12" width="14.6640625" style="24" customWidth="1"/>
    <col min="13" max="13" width="12.33203125" style="7" customWidth="1"/>
    <col min="14" max="16384" width="8.88671875" style="7"/>
  </cols>
  <sheetData>
    <row r="1" spans="1:13" ht="21.6" customHeight="1" x14ac:dyDescent="0.15">
      <c r="B1" s="10" t="s">
        <v>377</v>
      </c>
      <c r="C1" s="160" t="s">
        <v>301</v>
      </c>
      <c r="D1" s="160"/>
      <c r="E1" s="160"/>
      <c r="F1" s="160"/>
      <c r="G1" s="160"/>
      <c r="H1" s="160"/>
      <c r="K1" s="159"/>
      <c r="L1" s="159"/>
    </row>
    <row r="2" spans="1:13" s="6" customFormat="1" ht="21.6" customHeight="1" x14ac:dyDescent="0.15">
      <c r="A2" s="13" t="s">
        <v>41</v>
      </c>
      <c r="B2" s="38" t="s">
        <v>42</v>
      </c>
      <c r="C2" s="151" t="s">
        <v>18</v>
      </c>
      <c r="D2" s="151" t="s">
        <v>44</v>
      </c>
      <c r="E2" s="151" t="s">
        <v>45</v>
      </c>
      <c r="F2" s="153" t="s">
        <v>0</v>
      </c>
      <c r="G2" s="153" t="s">
        <v>1</v>
      </c>
      <c r="H2" s="149" t="s">
        <v>21</v>
      </c>
      <c r="I2" s="149" t="s">
        <v>22</v>
      </c>
      <c r="J2" s="149" t="s">
        <v>23</v>
      </c>
      <c r="K2" s="149" t="s">
        <v>24</v>
      </c>
      <c r="L2" s="149" t="s">
        <v>8</v>
      </c>
      <c r="M2" s="157" t="s">
        <v>43</v>
      </c>
    </row>
    <row r="3" spans="1:13" ht="21.6" customHeight="1" x14ac:dyDescent="0.15">
      <c r="C3" s="161"/>
      <c r="D3" s="161"/>
      <c r="E3" s="161"/>
      <c r="F3" s="162"/>
      <c r="G3" s="158"/>
      <c r="H3" s="158"/>
      <c r="I3" s="158"/>
      <c r="J3" s="158"/>
      <c r="K3" s="158"/>
      <c r="L3" s="158"/>
      <c r="M3" s="158"/>
    </row>
    <row r="4" spans="1:13" ht="21.6" customHeight="1" x14ac:dyDescent="0.15">
      <c r="B4" s="10" t="s">
        <v>302</v>
      </c>
      <c r="C4" s="8" t="s">
        <v>105</v>
      </c>
      <c r="D4" s="8" t="s">
        <v>106</v>
      </c>
      <c r="E4" s="8" t="s">
        <v>107</v>
      </c>
      <c r="F4" s="20" t="s">
        <v>108</v>
      </c>
      <c r="G4" s="18">
        <v>127.6</v>
      </c>
      <c r="H4" s="26" t="e">
        <f>ROUNDDOWN(#REF!*옵션!$D$11, 0)</f>
        <v>#REF!</v>
      </c>
      <c r="I4" s="26"/>
      <c r="J4" s="26"/>
      <c r="K4" s="26"/>
      <c r="L4" s="26" t="e">
        <f t="shared" ref="L4:L35" si="0">SUM(H4,I4,J4)</f>
        <v>#REF!</v>
      </c>
      <c r="M4" s="41"/>
    </row>
    <row r="5" spans="1:13" ht="21.6" customHeight="1" x14ac:dyDescent="0.15">
      <c r="B5" s="10" t="s">
        <v>303</v>
      </c>
      <c r="C5" s="8" t="s">
        <v>109</v>
      </c>
      <c r="D5" s="8" t="s">
        <v>106</v>
      </c>
      <c r="E5" s="8" t="s">
        <v>110</v>
      </c>
      <c r="F5" s="20" t="s">
        <v>108</v>
      </c>
      <c r="G5" s="18">
        <v>733.7</v>
      </c>
      <c r="H5" s="26" t="e">
        <f>ROUNDDOWN(#REF!*옵션!$D$11, 0)</f>
        <v>#REF!</v>
      </c>
      <c r="I5" s="26"/>
      <c r="J5" s="26"/>
      <c r="K5" s="26"/>
      <c r="L5" s="26" t="e">
        <f t="shared" si="0"/>
        <v>#REF!</v>
      </c>
      <c r="M5" s="41"/>
    </row>
    <row r="6" spans="1:13" ht="21.6" customHeight="1" x14ac:dyDescent="0.15">
      <c r="B6" s="10" t="s">
        <v>304</v>
      </c>
      <c r="C6" s="8" t="s">
        <v>111</v>
      </c>
      <c r="D6" s="8" t="s">
        <v>106</v>
      </c>
      <c r="E6" s="8" t="s">
        <v>112</v>
      </c>
      <c r="F6" s="20" t="s">
        <v>108</v>
      </c>
      <c r="G6" s="18">
        <v>33</v>
      </c>
      <c r="H6" s="26" t="e">
        <f>ROUNDDOWN(#REF!*옵션!$D$11, 0)</f>
        <v>#REF!</v>
      </c>
      <c r="I6" s="26"/>
      <c r="J6" s="26"/>
      <c r="K6" s="26"/>
      <c r="L6" s="26" t="e">
        <f t="shared" si="0"/>
        <v>#REF!</v>
      </c>
      <c r="M6" s="41"/>
    </row>
    <row r="7" spans="1:13" ht="21.6" customHeight="1" x14ac:dyDescent="0.15">
      <c r="B7" s="10" t="s">
        <v>305</v>
      </c>
      <c r="C7" s="8" t="s">
        <v>113</v>
      </c>
      <c r="D7" s="8" t="s">
        <v>106</v>
      </c>
      <c r="E7" s="8" t="s">
        <v>114</v>
      </c>
      <c r="F7" s="20" t="s">
        <v>108</v>
      </c>
      <c r="G7" s="18">
        <v>8.8000000000000007</v>
      </c>
      <c r="H7" s="26" t="e">
        <f>ROUNDDOWN(#REF!*옵션!$D$11, 0)</f>
        <v>#REF!</v>
      </c>
      <c r="I7" s="26"/>
      <c r="J7" s="26"/>
      <c r="K7" s="26"/>
      <c r="L7" s="26" t="e">
        <f t="shared" si="0"/>
        <v>#REF!</v>
      </c>
      <c r="M7" s="41"/>
    </row>
    <row r="8" spans="1:13" ht="21.6" customHeight="1" x14ac:dyDescent="0.15">
      <c r="B8" s="10" t="s">
        <v>306</v>
      </c>
      <c r="C8" s="8" t="s">
        <v>115</v>
      </c>
      <c r="D8" s="8" t="s">
        <v>116</v>
      </c>
      <c r="E8" s="8" t="s">
        <v>117</v>
      </c>
      <c r="F8" s="20" t="s">
        <v>108</v>
      </c>
      <c r="G8" s="18">
        <v>188.1</v>
      </c>
      <c r="H8" s="26" t="e">
        <f>ROUNDDOWN(#REF!*옵션!$D$11, 0)</f>
        <v>#REF!</v>
      </c>
      <c r="I8" s="26"/>
      <c r="J8" s="26"/>
      <c r="K8" s="26"/>
      <c r="L8" s="26" t="e">
        <f t="shared" si="0"/>
        <v>#REF!</v>
      </c>
      <c r="M8" s="41"/>
    </row>
    <row r="9" spans="1:13" ht="21.6" customHeight="1" x14ac:dyDescent="0.15">
      <c r="B9" s="10" t="s">
        <v>307</v>
      </c>
      <c r="C9" s="8" t="s">
        <v>118</v>
      </c>
      <c r="D9" s="8" t="s">
        <v>119</v>
      </c>
      <c r="E9" s="8" t="s">
        <v>120</v>
      </c>
      <c r="F9" s="20" t="s">
        <v>108</v>
      </c>
      <c r="G9" s="18">
        <v>1.1000000000000001</v>
      </c>
      <c r="H9" s="26" t="e">
        <f>ROUNDDOWN(#REF!*옵션!$D$11, 0)</f>
        <v>#REF!</v>
      </c>
      <c r="I9" s="26"/>
      <c r="J9" s="26"/>
      <c r="K9" s="26"/>
      <c r="L9" s="26" t="e">
        <f t="shared" si="0"/>
        <v>#REF!</v>
      </c>
      <c r="M9" s="41"/>
    </row>
    <row r="10" spans="1:13" ht="21.6" customHeight="1" x14ac:dyDescent="0.15">
      <c r="B10" s="10" t="s">
        <v>308</v>
      </c>
      <c r="C10" s="8" t="s">
        <v>121</v>
      </c>
      <c r="D10" s="8" t="s">
        <v>119</v>
      </c>
      <c r="E10" s="8" t="s">
        <v>122</v>
      </c>
      <c r="F10" s="20" t="s">
        <v>123</v>
      </c>
      <c r="G10" s="18">
        <v>2</v>
      </c>
      <c r="H10" s="26" t="e">
        <f>ROUNDDOWN(#REF!*옵션!$D$11, 0)</f>
        <v>#REF!</v>
      </c>
      <c r="I10" s="26"/>
      <c r="J10" s="26"/>
      <c r="K10" s="26"/>
      <c r="L10" s="26" t="e">
        <f t="shared" si="0"/>
        <v>#REF!</v>
      </c>
      <c r="M10" s="41"/>
    </row>
    <row r="11" spans="1:13" ht="21.6" customHeight="1" x14ac:dyDescent="0.15">
      <c r="B11" s="10" t="s">
        <v>309</v>
      </c>
      <c r="C11" s="8" t="s">
        <v>124</v>
      </c>
      <c r="D11" s="8" t="s">
        <v>125</v>
      </c>
      <c r="E11" s="8" t="s">
        <v>126</v>
      </c>
      <c r="F11" s="20" t="s">
        <v>123</v>
      </c>
      <c r="G11" s="18">
        <v>2</v>
      </c>
      <c r="H11" s="26" t="e">
        <f>ROUNDDOWN(#REF!*옵션!$D$11, 0)</f>
        <v>#REF!</v>
      </c>
      <c r="I11" s="26"/>
      <c r="J11" s="26"/>
      <c r="K11" s="26"/>
      <c r="L11" s="26" t="e">
        <f t="shared" si="0"/>
        <v>#REF!</v>
      </c>
      <c r="M11" s="41"/>
    </row>
    <row r="12" spans="1:13" ht="21.6" customHeight="1" x14ac:dyDescent="0.15">
      <c r="B12" s="10" t="s">
        <v>310</v>
      </c>
      <c r="C12" s="8" t="s">
        <v>127</v>
      </c>
      <c r="D12" s="8" t="s">
        <v>125</v>
      </c>
      <c r="E12" s="8" t="s">
        <v>128</v>
      </c>
      <c r="F12" s="20" t="s">
        <v>123</v>
      </c>
      <c r="G12" s="18">
        <v>3</v>
      </c>
      <c r="H12" s="26" t="e">
        <f>ROUNDDOWN(#REF!*옵션!$D$11, 0)</f>
        <v>#REF!</v>
      </c>
      <c r="I12" s="26"/>
      <c r="J12" s="26"/>
      <c r="K12" s="26"/>
      <c r="L12" s="26" t="e">
        <f t="shared" si="0"/>
        <v>#REF!</v>
      </c>
      <c r="M12" s="41"/>
    </row>
    <row r="13" spans="1:13" ht="21.6" customHeight="1" x14ac:dyDescent="0.15">
      <c r="B13" s="10" t="s">
        <v>311</v>
      </c>
      <c r="C13" s="8" t="s">
        <v>129</v>
      </c>
      <c r="D13" s="8" t="s">
        <v>130</v>
      </c>
      <c r="E13" s="8" t="s">
        <v>131</v>
      </c>
      <c r="F13" s="20" t="s">
        <v>123</v>
      </c>
      <c r="G13" s="18">
        <v>5</v>
      </c>
      <c r="H13" s="26" t="e">
        <f>ROUNDDOWN(#REF!*옵션!$D$11, 0)</f>
        <v>#REF!</v>
      </c>
      <c r="I13" s="26"/>
      <c r="J13" s="26"/>
      <c r="K13" s="26"/>
      <c r="L13" s="26" t="e">
        <f t="shared" si="0"/>
        <v>#REF!</v>
      </c>
      <c r="M13" s="41"/>
    </row>
    <row r="14" spans="1:13" ht="21.6" customHeight="1" x14ac:dyDescent="0.15">
      <c r="B14" s="10" t="s">
        <v>312</v>
      </c>
      <c r="C14" s="8" t="s">
        <v>132</v>
      </c>
      <c r="D14" s="8" t="s">
        <v>133</v>
      </c>
      <c r="E14" s="8" t="s">
        <v>134</v>
      </c>
      <c r="F14" s="20" t="s">
        <v>123</v>
      </c>
      <c r="G14" s="18">
        <v>5</v>
      </c>
      <c r="H14" s="26" t="e">
        <f>ROUNDDOWN(#REF!*옵션!$D$11, 0)</f>
        <v>#REF!</v>
      </c>
      <c r="I14" s="26"/>
      <c r="J14" s="26"/>
      <c r="K14" s="26"/>
      <c r="L14" s="26" t="e">
        <f t="shared" si="0"/>
        <v>#REF!</v>
      </c>
      <c r="M14" s="41"/>
    </row>
    <row r="15" spans="1:13" ht="21.6" customHeight="1" x14ac:dyDescent="0.15">
      <c r="B15" s="10" t="s">
        <v>313</v>
      </c>
      <c r="C15" s="8" t="s">
        <v>135</v>
      </c>
      <c r="D15" s="8" t="s">
        <v>136</v>
      </c>
      <c r="E15" s="8" t="s">
        <v>137</v>
      </c>
      <c r="F15" s="20" t="s">
        <v>123</v>
      </c>
      <c r="G15" s="18">
        <v>1</v>
      </c>
      <c r="H15" s="26" t="e">
        <f>ROUNDDOWN(#REF!*옵션!$D$11, 0)</f>
        <v>#REF!</v>
      </c>
      <c r="I15" s="26"/>
      <c r="J15" s="26"/>
      <c r="K15" s="26"/>
      <c r="L15" s="26" t="e">
        <f t="shared" si="0"/>
        <v>#REF!</v>
      </c>
      <c r="M15" s="41"/>
    </row>
    <row r="16" spans="1:13" ht="21.6" customHeight="1" x14ac:dyDescent="0.15">
      <c r="B16" s="10" t="s">
        <v>314</v>
      </c>
      <c r="C16" s="8" t="s">
        <v>138</v>
      </c>
      <c r="D16" s="8" t="s">
        <v>139</v>
      </c>
      <c r="E16" s="8" t="s">
        <v>140</v>
      </c>
      <c r="F16" s="20" t="s">
        <v>123</v>
      </c>
      <c r="G16" s="18">
        <v>14</v>
      </c>
      <c r="H16" s="26" t="e">
        <f>ROUNDDOWN(#REF!*옵션!$D$11, 0)</f>
        <v>#REF!</v>
      </c>
      <c r="I16" s="26"/>
      <c r="J16" s="26"/>
      <c r="K16" s="26"/>
      <c r="L16" s="26" t="e">
        <f t="shared" si="0"/>
        <v>#REF!</v>
      </c>
      <c r="M16" s="41"/>
    </row>
    <row r="17" spans="2:13" ht="21.6" customHeight="1" x14ac:dyDescent="0.15">
      <c r="B17" s="10" t="s">
        <v>315</v>
      </c>
      <c r="C17" s="8" t="s">
        <v>141</v>
      </c>
      <c r="D17" s="8" t="s">
        <v>139</v>
      </c>
      <c r="E17" s="8" t="s">
        <v>142</v>
      </c>
      <c r="F17" s="20" t="s">
        <v>123</v>
      </c>
      <c r="G17" s="18">
        <v>27</v>
      </c>
      <c r="H17" s="26" t="e">
        <f>ROUNDDOWN(#REF!*옵션!$D$11, 0)</f>
        <v>#REF!</v>
      </c>
      <c r="I17" s="26"/>
      <c r="J17" s="26"/>
      <c r="K17" s="26"/>
      <c r="L17" s="26" t="e">
        <f t="shared" si="0"/>
        <v>#REF!</v>
      </c>
      <c r="M17" s="41"/>
    </row>
    <row r="18" spans="2:13" ht="21.6" customHeight="1" x14ac:dyDescent="0.15">
      <c r="B18" s="10" t="s">
        <v>316</v>
      </c>
      <c r="C18" s="8" t="s">
        <v>143</v>
      </c>
      <c r="D18" s="8" t="s">
        <v>144</v>
      </c>
      <c r="E18" s="8" t="s">
        <v>145</v>
      </c>
      <c r="F18" s="20" t="s">
        <v>123</v>
      </c>
      <c r="G18" s="18">
        <v>1</v>
      </c>
      <c r="H18" s="26" t="e">
        <f>ROUNDDOWN(#REF!*옵션!$D$11, 0)</f>
        <v>#REF!</v>
      </c>
      <c r="I18" s="26"/>
      <c r="J18" s="26"/>
      <c r="K18" s="26"/>
      <c r="L18" s="26" t="e">
        <f t="shared" si="0"/>
        <v>#REF!</v>
      </c>
      <c r="M18" s="41"/>
    </row>
    <row r="19" spans="2:13" ht="21.6" customHeight="1" x14ac:dyDescent="0.15">
      <c r="B19" s="10" t="s">
        <v>317</v>
      </c>
      <c r="C19" s="8" t="s">
        <v>146</v>
      </c>
      <c r="D19" s="8" t="s">
        <v>144</v>
      </c>
      <c r="E19" s="8" t="s">
        <v>147</v>
      </c>
      <c r="F19" s="20" t="s">
        <v>123</v>
      </c>
      <c r="G19" s="18">
        <v>27</v>
      </c>
      <c r="H19" s="26" t="e">
        <f>ROUNDDOWN(#REF!*옵션!$D$11, 0)</f>
        <v>#REF!</v>
      </c>
      <c r="I19" s="26"/>
      <c r="J19" s="26"/>
      <c r="K19" s="26"/>
      <c r="L19" s="26" t="e">
        <f t="shared" si="0"/>
        <v>#REF!</v>
      </c>
      <c r="M19" s="41"/>
    </row>
    <row r="20" spans="2:13" ht="21.6" customHeight="1" x14ac:dyDescent="0.15">
      <c r="B20" s="10" t="s">
        <v>318</v>
      </c>
      <c r="C20" s="8" t="s">
        <v>148</v>
      </c>
      <c r="D20" s="8" t="s">
        <v>149</v>
      </c>
      <c r="E20" s="8" t="s">
        <v>150</v>
      </c>
      <c r="F20" s="20" t="s">
        <v>151</v>
      </c>
      <c r="G20" s="18">
        <v>6</v>
      </c>
      <c r="H20" s="26" t="e">
        <f>ROUNDDOWN(#REF!*옵션!$D$11, 0)</f>
        <v>#REF!</v>
      </c>
      <c r="I20" s="26"/>
      <c r="J20" s="26"/>
      <c r="K20" s="26"/>
      <c r="L20" s="26" t="e">
        <f t="shared" si="0"/>
        <v>#REF!</v>
      </c>
      <c r="M20" s="41"/>
    </row>
    <row r="21" spans="2:13" ht="21.6" customHeight="1" x14ac:dyDescent="0.15">
      <c r="B21" s="10" t="s">
        <v>319</v>
      </c>
      <c r="C21" s="8" t="s">
        <v>152</v>
      </c>
      <c r="D21" s="8" t="s">
        <v>153</v>
      </c>
      <c r="E21" s="8" t="s">
        <v>154</v>
      </c>
      <c r="F21" s="20" t="s">
        <v>123</v>
      </c>
      <c r="G21" s="18">
        <v>4</v>
      </c>
      <c r="H21" s="26" t="e">
        <f>ROUNDDOWN(#REF!*옵션!$D$11, 0)</f>
        <v>#REF!</v>
      </c>
      <c r="I21" s="26"/>
      <c r="J21" s="26"/>
      <c r="K21" s="26"/>
      <c r="L21" s="26" t="e">
        <f t="shared" si="0"/>
        <v>#REF!</v>
      </c>
      <c r="M21" s="41"/>
    </row>
    <row r="22" spans="2:13" ht="21.6" customHeight="1" x14ac:dyDescent="0.15">
      <c r="B22" s="10" t="s">
        <v>320</v>
      </c>
      <c r="C22" s="8" t="s">
        <v>155</v>
      </c>
      <c r="D22" s="8" t="s">
        <v>153</v>
      </c>
      <c r="E22" s="8" t="s">
        <v>156</v>
      </c>
      <c r="F22" s="20" t="s">
        <v>123</v>
      </c>
      <c r="G22" s="18">
        <v>1</v>
      </c>
      <c r="H22" s="26" t="e">
        <f>ROUNDDOWN(#REF!*옵션!$D$11, 0)</f>
        <v>#REF!</v>
      </c>
      <c r="I22" s="26"/>
      <c r="J22" s="26"/>
      <c r="K22" s="26"/>
      <c r="L22" s="26" t="e">
        <f t="shared" si="0"/>
        <v>#REF!</v>
      </c>
      <c r="M22" s="41"/>
    </row>
    <row r="23" spans="2:13" ht="21.6" customHeight="1" x14ac:dyDescent="0.15">
      <c r="B23" s="10" t="s">
        <v>321</v>
      </c>
      <c r="C23" s="8" t="s">
        <v>157</v>
      </c>
      <c r="D23" s="8" t="s">
        <v>153</v>
      </c>
      <c r="E23" s="8" t="s">
        <v>158</v>
      </c>
      <c r="F23" s="20" t="s">
        <v>123</v>
      </c>
      <c r="G23" s="18">
        <v>2</v>
      </c>
      <c r="H23" s="26" t="e">
        <f>ROUNDDOWN(#REF!*옵션!$D$11, 0)</f>
        <v>#REF!</v>
      </c>
      <c r="I23" s="26"/>
      <c r="J23" s="26"/>
      <c r="K23" s="26"/>
      <c r="L23" s="26" t="e">
        <f t="shared" si="0"/>
        <v>#REF!</v>
      </c>
      <c r="M23" s="41"/>
    </row>
    <row r="24" spans="2:13" ht="21.6" customHeight="1" x14ac:dyDescent="0.15">
      <c r="B24" s="10" t="s">
        <v>322</v>
      </c>
      <c r="C24" s="8" t="s">
        <v>159</v>
      </c>
      <c r="D24" s="8" t="s">
        <v>160</v>
      </c>
      <c r="E24" s="8" t="s">
        <v>161</v>
      </c>
      <c r="F24" s="20" t="s">
        <v>108</v>
      </c>
      <c r="G24" s="18">
        <v>7.5</v>
      </c>
      <c r="H24" s="26" t="e">
        <f>ROUNDDOWN(#REF!*옵션!$D$11, 0)</f>
        <v>#REF!</v>
      </c>
      <c r="I24" s="26"/>
      <c r="J24" s="26"/>
      <c r="K24" s="26"/>
      <c r="L24" s="26" t="e">
        <f t="shared" si="0"/>
        <v>#REF!</v>
      </c>
      <c r="M24" s="41"/>
    </row>
    <row r="25" spans="2:13" ht="21.6" customHeight="1" x14ac:dyDescent="0.15">
      <c r="B25" s="10" t="s">
        <v>323</v>
      </c>
      <c r="C25" s="8" t="s">
        <v>162</v>
      </c>
      <c r="D25" s="8" t="s">
        <v>125</v>
      </c>
      <c r="E25" s="8" t="s">
        <v>163</v>
      </c>
      <c r="F25" s="20" t="s">
        <v>123</v>
      </c>
      <c r="G25" s="18">
        <v>54</v>
      </c>
      <c r="H25" s="26" t="e">
        <f>ROUNDDOWN(#REF!*옵션!$D$11, 0)</f>
        <v>#REF!</v>
      </c>
      <c r="I25" s="26"/>
      <c r="J25" s="26"/>
      <c r="K25" s="26"/>
      <c r="L25" s="26" t="e">
        <f t="shared" si="0"/>
        <v>#REF!</v>
      </c>
      <c r="M25" s="41"/>
    </row>
    <row r="26" spans="2:13" ht="21.6" customHeight="1" x14ac:dyDescent="0.15">
      <c r="B26" s="10" t="s">
        <v>324</v>
      </c>
      <c r="C26" s="8" t="s">
        <v>164</v>
      </c>
      <c r="D26" s="8" t="s">
        <v>125</v>
      </c>
      <c r="E26" s="8" t="s">
        <v>165</v>
      </c>
      <c r="F26" s="20" t="s">
        <v>123</v>
      </c>
      <c r="G26" s="18">
        <v>314</v>
      </c>
      <c r="H26" s="26" t="e">
        <f>ROUNDDOWN(#REF!*옵션!$D$11, 0)</f>
        <v>#REF!</v>
      </c>
      <c r="I26" s="26"/>
      <c r="J26" s="26"/>
      <c r="K26" s="26"/>
      <c r="L26" s="26" t="e">
        <f t="shared" si="0"/>
        <v>#REF!</v>
      </c>
      <c r="M26" s="41"/>
    </row>
    <row r="27" spans="2:13" ht="21.6" customHeight="1" x14ac:dyDescent="0.15">
      <c r="B27" s="10" t="s">
        <v>325</v>
      </c>
      <c r="C27" s="8" t="s">
        <v>166</v>
      </c>
      <c r="D27" s="8" t="s">
        <v>125</v>
      </c>
      <c r="E27" s="8" t="s">
        <v>167</v>
      </c>
      <c r="F27" s="20" t="s">
        <v>123</v>
      </c>
      <c r="G27" s="18">
        <v>14</v>
      </c>
      <c r="H27" s="26" t="e">
        <f>ROUNDDOWN(#REF!*옵션!$D$11, 0)</f>
        <v>#REF!</v>
      </c>
      <c r="I27" s="26"/>
      <c r="J27" s="26"/>
      <c r="K27" s="26"/>
      <c r="L27" s="26" t="e">
        <f t="shared" si="0"/>
        <v>#REF!</v>
      </c>
      <c r="M27" s="41"/>
    </row>
    <row r="28" spans="2:13" ht="21.6" customHeight="1" x14ac:dyDescent="0.15">
      <c r="B28" s="10" t="s">
        <v>326</v>
      </c>
      <c r="C28" s="8" t="s">
        <v>168</v>
      </c>
      <c r="D28" s="8" t="s">
        <v>125</v>
      </c>
      <c r="E28" s="8" t="s">
        <v>169</v>
      </c>
      <c r="F28" s="20" t="s">
        <v>123</v>
      </c>
      <c r="G28" s="18">
        <v>2</v>
      </c>
      <c r="H28" s="26" t="e">
        <f>ROUNDDOWN(#REF!*옵션!$D$11, 0)</f>
        <v>#REF!</v>
      </c>
      <c r="I28" s="26"/>
      <c r="J28" s="26"/>
      <c r="K28" s="26"/>
      <c r="L28" s="26" t="e">
        <f t="shared" si="0"/>
        <v>#REF!</v>
      </c>
      <c r="M28" s="41"/>
    </row>
    <row r="29" spans="2:13" ht="21.6" customHeight="1" x14ac:dyDescent="0.15">
      <c r="B29" s="10" t="s">
        <v>327</v>
      </c>
      <c r="C29" s="8" t="s">
        <v>170</v>
      </c>
      <c r="D29" s="8" t="s">
        <v>171</v>
      </c>
      <c r="E29" s="8" t="s">
        <v>172</v>
      </c>
      <c r="F29" s="20" t="s">
        <v>123</v>
      </c>
      <c r="G29" s="18">
        <v>414</v>
      </c>
      <c r="H29" s="26" t="e">
        <f>ROUNDDOWN(#REF!*옵션!$D$11, 0)</f>
        <v>#REF!</v>
      </c>
      <c r="I29" s="26"/>
      <c r="J29" s="26"/>
      <c r="K29" s="26"/>
      <c r="L29" s="26" t="e">
        <f t="shared" si="0"/>
        <v>#REF!</v>
      </c>
      <c r="M29" s="41"/>
    </row>
    <row r="30" spans="2:13" ht="21.6" customHeight="1" x14ac:dyDescent="0.15">
      <c r="B30" s="10" t="s">
        <v>328</v>
      </c>
      <c r="C30" s="8" t="s">
        <v>173</v>
      </c>
      <c r="D30" s="8" t="s">
        <v>174</v>
      </c>
      <c r="E30" s="8" t="s">
        <v>175</v>
      </c>
      <c r="F30" s="20" t="s">
        <v>123</v>
      </c>
      <c r="G30" s="18">
        <v>414</v>
      </c>
      <c r="H30" s="26" t="e">
        <f>ROUNDDOWN(#REF!*옵션!$D$11, 0)</f>
        <v>#REF!</v>
      </c>
      <c r="I30" s="26"/>
      <c r="J30" s="26"/>
      <c r="K30" s="26"/>
      <c r="L30" s="26" t="e">
        <f t="shared" si="0"/>
        <v>#REF!</v>
      </c>
      <c r="M30" s="41"/>
    </row>
    <row r="31" spans="2:13" ht="21.6" customHeight="1" x14ac:dyDescent="0.15">
      <c r="B31" s="10" t="s">
        <v>329</v>
      </c>
      <c r="C31" s="8" t="s">
        <v>176</v>
      </c>
      <c r="D31" s="8" t="s">
        <v>177</v>
      </c>
      <c r="E31" s="8" t="s">
        <v>178</v>
      </c>
      <c r="F31" s="20" t="s">
        <v>108</v>
      </c>
      <c r="G31" s="18">
        <v>178.2</v>
      </c>
      <c r="H31" s="26" t="e">
        <f>ROUNDDOWN(#REF!*옵션!$D$11, 0)</f>
        <v>#REF!</v>
      </c>
      <c r="I31" s="26"/>
      <c r="J31" s="26"/>
      <c r="K31" s="26"/>
      <c r="L31" s="26" t="e">
        <f t="shared" si="0"/>
        <v>#REF!</v>
      </c>
      <c r="M31" s="41"/>
    </row>
    <row r="32" spans="2:13" ht="21.6" customHeight="1" x14ac:dyDescent="0.15">
      <c r="B32" s="10" t="s">
        <v>330</v>
      </c>
      <c r="C32" s="8" t="s">
        <v>179</v>
      </c>
      <c r="D32" s="8" t="s">
        <v>177</v>
      </c>
      <c r="E32" s="8" t="s">
        <v>180</v>
      </c>
      <c r="F32" s="20" t="s">
        <v>108</v>
      </c>
      <c r="G32" s="18">
        <v>128.69999999999999</v>
      </c>
      <c r="H32" s="26" t="e">
        <f>ROUNDDOWN(#REF!*옵션!$D$11, 0)</f>
        <v>#REF!</v>
      </c>
      <c r="I32" s="26"/>
      <c r="J32" s="26"/>
      <c r="K32" s="26"/>
      <c r="L32" s="26" t="e">
        <f t="shared" si="0"/>
        <v>#REF!</v>
      </c>
      <c r="M32" s="41"/>
    </row>
    <row r="33" spans="2:13" ht="21.6" customHeight="1" x14ac:dyDescent="0.15">
      <c r="B33" s="10" t="s">
        <v>331</v>
      </c>
      <c r="C33" s="8" t="s">
        <v>181</v>
      </c>
      <c r="D33" s="8" t="s">
        <v>177</v>
      </c>
      <c r="E33" s="8" t="s">
        <v>182</v>
      </c>
      <c r="F33" s="20" t="s">
        <v>108</v>
      </c>
      <c r="G33" s="18">
        <v>2269.3000000000002</v>
      </c>
      <c r="H33" s="26" t="e">
        <f>ROUNDDOWN(#REF!*옵션!$D$11, 0)</f>
        <v>#REF!</v>
      </c>
      <c r="I33" s="26"/>
      <c r="J33" s="26"/>
      <c r="K33" s="26"/>
      <c r="L33" s="26" t="e">
        <f t="shared" si="0"/>
        <v>#REF!</v>
      </c>
      <c r="M33" s="41"/>
    </row>
    <row r="34" spans="2:13" ht="21.6" customHeight="1" x14ac:dyDescent="0.15">
      <c r="B34" s="10" t="s">
        <v>332</v>
      </c>
      <c r="C34" s="8" t="s">
        <v>183</v>
      </c>
      <c r="D34" s="8" t="s">
        <v>184</v>
      </c>
      <c r="E34" s="8" t="s">
        <v>185</v>
      </c>
      <c r="F34" s="20" t="s">
        <v>108</v>
      </c>
      <c r="G34" s="18">
        <v>35.200000000000003</v>
      </c>
      <c r="H34" s="26" t="e">
        <f>ROUNDDOWN(#REF!*옵션!$D$11, 0)</f>
        <v>#REF!</v>
      </c>
      <c r="I34" s="26"/>
      <c r="J34" s="26"/>
      <c r="K34" s="26"/>
      <c r="L34" s="26" t="e">
        <f t="shared" si="0"/>
        <v>#REF!</v>
      </c>
      <c r="M34" s="41"/>
    </row>
    <row r="35" spans="2:13" ht="21.6" customHeight="1" x14ac:dyDescent="0.15">
      <c r="B35" s="10" t="s">
        <v>333</v>
      </c>
      <c r="C35" s="8" t="s">
        <v>186</v>
      </c>
      <c r="D35" s="8" t="s">
        <v>184</v>
      </c>
      <c r="E35" s="8" t="s">
        <v>187</v>
      </c>
      <c r="F35" s="20" t="s">
        <v>108</v>
      </c>
      <c r="G35" s="18">
        <v>11</v>
      </c>
      <c r="H35" s="26" t="e">
        <f>ROUNDDOWN(#REF!*옵션!$D$11, 0)</f>
        <v>#REF!</v>
      </c>
      <c r="I35" s="26"/>
      <c r="J35" s="26"/>
      <c r="K35" s="26"/>
      <c r="L35" s="26" t="e">
        <f t="shared" si="0"/>
        <v>#REF!</v>
      </c>
      <c r="M35" s="41"/>
    </row>
    <row r="36" spans="2:13" ht="21.6" customHeight="1" x14ac:dyDescent="0.15">
      <c r="B36" s="10" t="s">
        <v>334</v>
      </c>
      <c r="C36" s="8" t="s">
        <v>188</v>
      </c>
      <c r="D36" s="8" t="s">
        <v>189</v>
      </c>
      <c r="E36" s="8" t="s">
        <v>190</v>
      </c>
      <c r="F36" s="20" t="s">
        <v>108</v>
      </c>
      <c r="G36" s="18">
        <v>33.6</v>
      </c>
      <c r="H36" s="26" t="e">
        <f>ROUNDDOWN(#REF!*옵션!$D$11, 0)</f>
        <v>#REF!</v>
      </c>
      <c r="I36" s="26"/>
      <c r="J36" s="26"/>
      <c r="K36" s="26"/>
      <c r="L36" s="26" t="e">
        <f t="shared" ref="L36:L67" si="1">SUM(H36,I36,J36)</f>
        <v>#REF!</v>
      </c>
      <c r="M36" s="41"/>
    </row>
    <row r="37" spans="2:13" ht="21.6" customHeight="1" x14ac:dyDescent="0.15">
      <c r="B37" s="10" t="s">
        <v>335</v>
      </c>
      <c r="C37" s="8" t="s">
        <v>191</v>
      </c>
      <c r="D37" s="8" t="s">
        <v>189</v>
      </c>
      <c r="E37" s="8" t="s">
        <v>192</v>
      </c>
      <c r="F37" s="20" t="s">
        <v>108</v>
      </c>
      <c r="G37" s="18">
        <v>10.5</v>
      </c>
      <c r="H37" s="26" t="e">
        <f>ROUNDDOWN(#REF!*옵션!$D$11, 0)</f>
        <v>#REF!</v>
      </c>
      <c r="I37" s="26"/>
      <c r="J37" s="26"/>
      <c r="K37" s="26"/>
      <c r="L37" s="26" t="e">
        <f t="shared" si="1"/>
        <v>#REF!</v>
      </c>
      <c r="M37" s="41"/>
    </row>
    <row r="38" spans="2:13" ht="21.6" customHeight="1" x14ac:dyDescent="0.15">
      <c r="B38" s="10" t="s">
        <v>336</v>
      </c>
      <c r="C38" s="8" t="s">
        <v>193</v>
      </c>
      <c r="D38" s="8" t="s">
        <v>194</v>
      </c>
      <c r="E38" s="8" t="s">
        <v>195</v>
      </c>
      <c r="F38" s="20" t="s">
        <v>108</v>
      </c>
      <c r="G38" s="18">
        <v>41.924999999999997</v>
      </c>
      <c r="H38" s="26" t="e">
        <f>ROUNDDOWN(#REF!*옵션!$D$11, 0)</f>
        <v>#REF!</v>
      </c>
      <c r="I38" s="26"/>
      <c r="J38" s="26"/>
      <c r="K38" s="26"/>
      <c r="L38" s="26" t="e">
        <f t="shared" si="1"/>
        <v>#REF!</v>
      </c>
      <c r="M38" s="41"/>
    </row>
    <row r="39" spans="2:13" ht="21.6" customHeight="1" x14ac:dyDescent="0.15">
      <c r="B39" s="10" t="s">
        <v>337</v>
      </c>
      <c r="C39" s="8" t="s">
        <v>196</v>
      </c>
      <c r="D39" s="8" t="s">
        <v>197</v>
      </c>
      <c r="E39" s="8" t="s">
        <v>198</v>
      </c>
      <c r="F39" s="20" t="s">
        <v>123</v>
      </c>
      <c r="G39" s="18">
        <v>41</v>
      </c>
      <c r="H39" s="26" t="e">
        <f>ROUNDDOWN(#REF!*옵션!$D$11, 0)</f>
        <v>#REF!</v>
      </c>
      <c r="I39" s="26"/>
      <c r="J39" s="26"/>
      <c r="K39" s="26"/>
      <c r="L39" s="26" t="e">
        <f t="shared" si="1"/>
        <v>#REF!</v>
      </c>
      <c r="M39" s="41"/>
    </row>
    <row r="40" spans="2:13" ht="21.6" customHeight="1" x14ac:dyDescent="0.15">
      <c r="B40" s="10" t="s">
        <v>338</v>
      </c>
      <c r="C40" s="8" t="s">
        <v>199</v>
      </c>
      <c r="D40" s="8" t="s">
        <v>200</v>
      </c>
      <c r="E40" s="8" t="s">
        <v>201</v>
      </c>
      <c r="F40" s="20" t="s">
        <v>123</v>
      </c>
      <c r="G40" s="18">
        <v>1</v>
      </c>
      <c r="H40" s="26" t="e">
        <f>ROUNDDOWN(#REF!*옵션!$D$11, 0)</f>
        <v>#REF!</v>
      </c>
      <c r="I40" s="26"/>
      <c r="J40" s="26"/>
      <c r="K40" s="26"/>
      <c r="L40" s="26" t="e">
        <f t="shared" si="1"/>
        <v>#REF!</v>
      </c>
      <c r="M40" s="41"/>
    </row>
    <row r="41" spans="2:13" ht="21.6" customHeight="1" x14ac:dyDescent="0.15">
      <c r="B41" s="10" t="s">
        <v>339</v>
      </c>
      <c r="C41" s="8" t="s">
        <v>202</v>
      </c>
      <c r="D41" s="8" t="s">
        <v>203</v>
      </c>
      <c r="E41" s="8" t="s">
        <v>204</v>
      </c>
      <c r="F41" s="20" t="s">
        <v>123</v>
      </c>
      <c r="G41" s="18">
        <v>1</v>
      </c>
      <c r="H41" s="26" t="e">
        <f>ROUNDDOWN(#REF!*옵션!$D$11, 0)</f>
        <v>#REF!</v>
      </c>
      <c r="I41" s="26"/>
      <c r="J41" s="26"/>
      <c r="K41" s="26"/>
      <c r="L41" s="26" t="e">
        <f t="shared" si="1"/>
        <v>#REF!</v>
      </c>
      <c r="M41" s="41"/>
    </row>
    <row r="42" spans="2:13" ht="21.6" customHeight="1" x14ac:dyDescent="0.15">
      <c r="B42" s="10" t="s">
        <v>340</v>
      </c>
      <c r="C42" s="8" t="s">
        <v>205</v>
      </c>
      <c r="D42" s="8" t="s">
        <v>206</v>
      </c>
      <c r="E42" s="8" t="s">
        <v>207</v>
      </c>
      <c r="F42" s="20" t="s">
        <v>123</v>
      </c>
      <c r="G42" s="18">
        <v>2</v>
      </c>
      <c r="H42" s="26" t="e">
        <f>ROUNDDOWN(#REF!*옵션!$D$11, 0)</f>
        <v>#REF!</v>
      </c>
      <c r="I42" s="26"/>
      <c r="J42" s="26"/>
      <c r="K42" s="26"/>
      <c r="L42" s="26" t="e">
        <f t="shared" si="1"/>
        <v>#REF!</v>
      </c>
      <c r="M42" s="41"/>
    </row>
    <row r="43" spans="2:13" ht="21.6" customHeight="1" x14ac:dyDescent="0.15">
      <c r="B43" s="10" t="s">
        <v>341</v>
      </c>
      <c r="C43" s="8" t="s">
        <v>208</v>
      </c>
      <c r="D43" s="8" t="s">
        <v>206</v>
      </c>
      <c r="E43" s="8" t="s">
        <v>209</v>
      </c>
      <c r="F43" s="20" t="s">
        <v>123</v>
      </c>
      <c r="G43" s="18">
        <v>2</v>
      </c>
      <c r="H43" s="26" t="e">
        <f>ROUNDDOWN(#REF!*옵션!$D$11, 0)</f>
        <v>#REF!</v>
      </c>
      <c r="I43" s="26"/>
      <c r="J43" s="26"/>
      <c r="K43" s="26"/>
      <c r="L43" s="26" t="e">
        <f t="shared" si="1"/>
        <v>#REF!</v>
      </c>
      <c r="M43" s="41"/>
    </row>
    <row r="44" spans="2:13" ht="21.6" customHeight="1" x14ac:dyDescent="0.15">
      <c r="B44" s="10" t="s">
        <v>342</v>
      </c>
      <c r="C44" s="8" t="s">
        <v>210</v>
      </c>
      <c r="D44" s="8" t="s">
        <v>211</v>
      </c>
      <c r="E44" s="8" t="s">
        <v>212</v>
      </c>
      <c r="F44" s="20" t="s">
        <v>151</v>
      </c>
      <c r="G44" s="18">
        <v>2</v>
      </c>
      <c r="H44" s="26" t="e">
        <f>ROUNDDOWN(#REF!*옵션!$D$11, 0)</f>
        <v>#REF!</v>
      </c>
      <c r="I44" s="26"/>
      <c r="J44" s="26"/>
      <c r="K44" s="26"/>
      <c r="L44" s="26" t="e">
        <f t="shared" si="1"/>
        <v>#REF!</v>
      </c>
      <c r="M44" s="41"/>
    </row>
    <row r="45" spans="2:13" ht="21.6" customHeight="1" x14ac:dyDescent="0.15">
      <c r="B45" s="10" t="s">
        <v>343</v>
      </c>
      <c r="C45" s="8" t="s">
        <v>213</v>
      </c>
      <c r="D45" s="8" t="s">
        <v>211</v>
      </c>
      <c r="E45" s="8" t="s">
        <v>214</v>
      </c>
      <c r="F45" s="20" t="s">
        <v>151</v>
      </c>
      <c r="G45" s="18">
        <v>8</v>
      </c>
      <c r="H45" s="26" t="e">
        <f>ROUNDDOWN(#REF!*옵션!$D$11, 0)</f>
        <v>#REF!</v>
      </c>
      <c r="I45" s="26"/>
      <c r="J45" s="26"/>
      <c r="K45" s="26"/>
      <c r="L45" s="26" t="e">
        <f t="shared" si="1"/>
        <v>#REF!</v>
      </c>
      <c r="M45" s="41"/>
    </row>
    <row r="46" spans="2:13" ht="21.6" customHeight="1" x14ac:dyDescent="0.15">
      <c r="B46" s="10" t="s">
        <v>344</v>
      </c>
      <c r="C46" s="8" t="s">
        <v>215</v>
      </c>
      <c r="D46" s="8" t="s">
        <v>216</v>
      </c>
      <c r="E46" s="8" t="s">
        <v>217</v>
      </c>
      <c r="F46" s="20" t="s">
        <v>151</v>
      </c>
      <c r="G46" s="18">
        <v>2</v>
      </c>
      <c r="H46" s="26" t="e">
        <f>ROUNDDOWN(#REF!*옵션!$D$11, 0)</f>
        <v>#REF!</v>
      </c>
      <c r="I46" s="26"/>
      <c r="J46" s="26"/>
      <c r="K46" s="26"/>
      <c r="L46" s="26" t="e">
        <f t="shared" si="1"/>
        <v>#REF!</v>
      </c>
      <c r="M46" s="41"/>
    </row>
    <row r="47" spans="2:13" ht="21.6" customHeight="1" x14ac:dyDescent="0.15">
      <c r="B47" s="10" t="s">
        <v>345</v>
      </c>
      <c r="C47" s="8" t="s">
        <v>218</v>
      </c>
      <c r="D47" s="8" t="s">
        <v>219</v>
      </c>
      <c r="E47" s="8" t="s">
        <v>220</v>
      </c>
      <c r="F47" s="20" t="s">
        <v>221</v>
      </c>
      <c r="G47" s="18">
        <v>1</v>
      </c>
      <c r="H47" s="26" t="e">
        <f>ROUNDDOWN(#REF!*옵션!$D$11, 0)</f>
        <v>#REF!</v>
      </c>
      <c r="I47" s="26"/>
      <c r="J47" s="26"/>
      <c r="K47" s="26"/>
      <c r="L47" s="26" t="e">
        <f t="shared" si="1"/>
        <v>#REF!</v>
      </c>
      <c r="M47" s="41"/>
    </row>
    <row r="48" spans="2:13" ht="21.6" customHeight="1" x14ac:dyDescent="0.15">
      <c r="B48" s="10" t="s">
        <v>346</v>
      </c>
      <c r="C48" s="8" t="s">
        <v>222</v>
      </c>
      <c r="D48" s="8" t="s">
        <v>223</v>
      </c>
      <c r="E48" s="8" t="s">
        <v>224</v>
      </c>
      <c r="F48" s="20" t="s">
        <v>151</v>
      </c>
      <c r="G48" s="18">
        <v>8</v>
      </c>
      <c r="H48" s="26" t="e">
        <f>ROUNDDOWN(#REF!*옵션!$D$11, 0)</f>
        <v>#REF!</v>
      </c>
      <c r="I48" s="26"/>
      <c r="J48" s="26"/>
      <c r="K48" s="26"/>
      <c r="L48" s="26" t="e">
        <f t="shared" si="1"/>
        <v>#REF!</v>
      </c>
      <c r="M48" s="41"/>
    </row>
    <row r="49" spans="2:13" ht="21.6" customHeight="1" x14ac:dyDescent="0.15">
      <c r="B49" s="10" t="s">
        <v>347</v>
      </c>
      <c r="C49" s="8" t="s">
        <v>225</v>
      </c>
      <c r="D49" s="8" t="s">
        <v>226</v>
      </c>
      <c r="E49" s="8"/>
      <c r="F49" s="20" t="s">
        <v>227</v>
      </c>
      <c r="G49" s="18">
        <v>1</v>
      </c>
      <c r="H49" s="26" t="e">
        <f>ROUNDDOWN(#REF!*옵션!$D$11, 0)</f>
        <v>#REF!</v>
      </c>
      <c r="I49" s="26"/>
      <c r="J49" s="26"/>
      <c r="K49" s="26"/>
      <c r="L49" s="26" t="e">
        <f t="shared" si="1"/>
        <v>#REF!</v>
      </c>
      <c r="M49" s="41"/>
    </row>
    <row r="50" spans="2:13" ht="21.6" customHeight="1" x14ac:dyDescent="0.15">
      <c r="B50" s="10" t="s">
        <v>348</v>
      </c>
      <c r="C50" s="8" t="s">
        <v>228</v>
      </c>
      <c r="D50" s="8" t="s">
        <v>229</v>
      </c>
      <c r="E50" s="8" t="s">
        <v>230</v>
      </c>
      <c r="F50" s="20" t="s">
        <v>227</v>
      </c>
      <c r="G50" s="18">
        <v>5</v>
      </c>
      <c r="H50" s="26" t="e">
        <f>ROUNDDOWN(#REF!*옵션!$D$11, 0)</f>
        <v>#REF!</v>
      </c>
      <c r="I50" s="26"/>
      <c r="J50" s="26"/>
      <c r="K50" s="26"/>
      <c r="L50" s="26" t="e">
        <f t="shared" si="1"/>
        <v>#REF!</v>
      </c>
      <c r="M50" s="41"/>
    </row>
    <row r="51" spans="2:13" ht="21.6" customHeight="1" x14ac:dyDescent="0.15">
      <c r="B51" s="10" t="s">
        <v>349</v>
      </c>
      <c r="C51" s="8" t="s">
        <v>231</v>
      </c>
      <c r="D51" s="8" t="s">
        <v>232</v>
      </c>
      <c r="E51" s="8" t="s">
        <v>233</v>
      </c>
      <c r="F51" s="20" t="s">
        <v>151</v>
      </c>
      <c r="G51" s="18">
        <v>10</v>
      </c>
      <c r="H51" s="26" t="e">
        <f>ROUNDDOWN(#REF!*옵션!$D$11, 0)</f>
        <v>#REF!</v>
      </c>
      <c r="I51" s="26"/>
      <c r="J51" s="26"/>
      <c r="K51" s="26"/>
      <c r="L51" s="26" t="e">
        <f t="shared" si="1"/>
        <v>#REF!</v>
      </c>
      <c r="M51" s="41"/>
    </row>
    <row r="52" spans="2:13" ht="21.6" customHeight="1" x14ac:dyDescent="0.15">
      <c r="B52" s="10" t="s">
        <v>350</v>
      </c>
      <c r="C52" s="8" t="s">
        <v>234</v>
      </c>
      <c r="D52" s="8" t="s">
        <v>235</v>
      </c>
      <c r="E52" s="8" t="s">
        <v>236</v>
      </c>
      <c r="F52" s="20" t="s">
        <v>151</v>
      </c>
      <c r="G52" s="18">
        <v>1</v>
      </c>
      <c r="H52" s="26" t="e">
        <f>ROUNDDOWN(#REF!*옵션!$D$11, 0)</f>
        <v>#REF!</v>
      </c>
      <c r="I52" s="26"/>
      <c r="J52" s="26"/>
      <c r="K52" s="26"/>
      <c r="L52" s="26" t="e">
        <f t="shared" si="1"/>
        <v>#REF!</v>
      </c>
      <c r="M52" s="41"/>
    </row>
    <row r="53" spans="2:13" ht="21.6" customHeight="1" x14ac:dyDescent="0.15">
      <c r="B53" s="10" t="s">
        <v>351</v>
      </c>
      <c r="C53" s="8" t="s">
        <v>237</v>
      </c>
      <c r="D53" s="8" t="s">
        <v>238</v>
      </c>
      <c r="E53" s="8"/>
      <c r="F53" s="20" t="s">
        <v>151</v>
      </c>
      <c r="G53" s="18">
        <v>4</v>
      </c>
      <c r="H53" s="26" t="e">
        <f>ROUNDDOWN(#REF!*옵션!$D$11, 0)</f>
        <v>#REF!</v>
      </c>
      <c r="I53" s="26"/>
      <c r="J53" s="26"/>
      <c r="K53" s="26"/>
      <c r="L53" s="26" t="e">
        <f t="shared" si="1"/>
        <v>#REF!</v>
      </c>
      <c r="M53" s="41"/>
    </row>
    <row r="54" spans="2:13" ht="21.6" customHeight="1" x14ac:dyDescent="0.15">
      <c r="B54" s="10" t="s">
        <v>352</v>
      </c>
      <c r="C54" s="8" t="s">
        <v>239</v>
      </c>
      <c r="D54" s="8" t="s">
        <v>240</v>
      </c>
      <c r="E54" s="8" t="s">
        <v>241</v>
      </c>
      <c r="F54" s="20" t="s">
        <v>151</v>
      </c>
      <c r="G54" s="18">
        <v>5</v>
      </c>
      <c r="H54" s="26" t="e">
        <f>ROUNDDOWN(#REF!*옵션!$D$11, 0)</f>
        <v>#REF!</v>
      </c>
      <c r="I54" s="26"/>
      <c r="J54" s="26"/>
      <c r="K54" s="26"/>
      <c r="L54" s="26" t="e">
        <f t="shared" si="1"/>
        <v>#REF!</v>
      </c>
      <c r="M54" s="41"/>
    </row>
    <row r="55" spans="2:13" ht="21.6" customHeight="1" x14ac:dyDescent="0.15">
      <c r="B55" s="10" t="s">
        <v>353</v>
      </c>
      <c r="C55" s="8" t="s">
        <v>242</v>
      </c>
      <c r="D55" s="8" t="s">
        <v>243</v>
      </c>
      <c r="E55" s="8" t="s">
        <v>244</v>
      </c>
      <c r="F55" s="20" t="s">
        <v>123</v>
      </c>
      <c r="G55" s="18">
        <v>1</v>
      </c>
      <c r="H55" s="26" t="e">
        <f>ROUNDDOWN(#REF!*옵션!$D$11, 0)</f>
        <v>#REF!</v>
      </c>
      <c r="I55" s="26"/>
      <c r="J55" s="26"/>
      <c r="K55" s="26"/>
      <c r="L55" s="26" t="e">
        <f t="shared" si="1"/>
        <v>#REF!</v>
      </c>
      <c r="M55" s="41"/>
    </row>
    <row r="56" spans="2:13" ht="21.6" customHeight="1" x14ac:dyDescent="0.15">
      <c r="B56" s="10" t="s">
        <v>354</v>
      </c>
      <c r="C56" s="8" t="s">
        <v>245</v>
      </c>
      <c r="D56" s="8" t="s">
        <v>246</v>
      </c>
      <c r="E56" s="8" t="s">
        <v>247</v>
      </c>
      <c r="F56" s="20" t="s">
        <v>108</v>
      </c>
      <c r="G56" s="18">
        <v>2.5</v>
      </c>
      <c r="H56" s="26" t="e">
        <f>ROUNDDOWN(#REF!*옵션!$D$11, 0)</f>
        <v>#REF!</v>
      </c>
      <c r="I56" s="26"/>
      <c r="J56" s="26"/>
      <c r="K56" s="26"/>
      <c r="L56" s="26" t="e">
        <f t="shared" si="1"/>
        <v>#REF!</v>
      </c>
      <c r="M56" s="41"/>
    </row>
    <row r="57" spans="2:13" ht="21.6" customHeight="1" x14ac:dyDescent="0.15">
      <c r="B57" s="10" t="s">
        <v>355</v>
      </c>
      <c r="C57" s="8" t="s">
        <v>248</v>
      </c>
      <c r="D57" s="8" t="s">
        <v>246</v>
      </c>
      <c r="E57" s="8" t="s">
        <v>249</v>
      </c>
      <c r="F57" s="20" t="s">
        <v>108</v>
      </c>
      <c r="G57" s="18">
        <v>1</v>
      </c>
      <c r="H57" s="26" t="e">
        <f>ROUNDDOWN(#REF!*옵션!$D$11, 0)</f>
        <v>#REF!</v>
      </c>
      <c r="I57" s="26"/>
      <c r="J57" s="26"/>
      <c r="K57" s="26"/>
      <c r="L57" s="26" t="e">
        <f t="shared" si="1"/>
        <v>#REF!</v>
      </c>
      <c r="M57" s="41"/>
    </row>
    <row r="58" spans="2:13" ht="21.6" customHeight="1" x14ac:dyDescent="0.15">
      <c r="B58" s="10" t="s">
        <v>356</v>
      </c>
      <c r="C58" s="8" t="s">
        <v>250</v>
      </c>
      <c r="D58" s="8" t="s">
        <v>251</v>
      </c>
      <c r="E58" s="8" t="s">
        <v>252</v>
      </c>
      <c r="F58" s="20" t="s">
        <v>123</v>
      </c>
      <c r="G58" s="18">
        <v>8</v>
      </c>
      <c r="H58" s="26" t="e">
        <f>ROUNDDOWN(#REF!*옵션!$D$11, 0)</f>
        <v>#REF!</v>
      </c>
      <c r="I58" s="26"/>
      <c r="J58" s="26"/>
      <c r="K58" s="26"/>
      <c r="L58" s="26" t="e">
        <f t="shared" si="1"/>
        <v>#REF!</v>
      </c>
      <c r="M58" s="41"/>
    </row>
    <row r="59" spans="2:13" ht="21.6" customHeight="1" x14ac:dyDescent="0.15">
      <c r="B59" s="10" t="s">
        <v>357</v>
      </c>
      <c r="C59" s="8" t="s">
        <v>253</v>
      </c>
      <c r="D59" s="8" t="s">
        <v>251</v>
      </c>
      <c r="E59" s="8" t="s">
        <v>254</v>
      </c>
      <c r="F59" s="20" t="s">
        <v>123</v>
      </c>
      <c r="G59" s="18">
        <v>10</v>
      </c>
      <c r="H59" s="26" t="e">
        <f>ROUNDDOWN(#REF!*옵션!$D$11, 0)</f>
        <v>#REF!</v>
      </c>
      <c r="I59" s="26"/>
      <c r="J59" s="26"/>
      <c r="K59" s="26"/>
      <c r="L59" s="26" t="e">
        <f t="shared" si="1"/>
        <v>#REF!</v>
      </c>
      <c r="M59" s="41"/>
    </row>
    <row r="60" spans="2:13" ht="21.6" customHeight="1" x14ac:dyDescent="0.15">
      <c r="B60" s="10" t="s">
        <v>358</v>
      </c>
      <c r="C60" s="8" t="s">
        <v>255</v>
      </c>
      <c r="D60" s="8" t="s">
        <v>256</v>
      </c>
      <c r="E60" s="8" t="s">
        <v>257</v>
      </c>
      <c r="F60" s="20" t="s">
        <v>151</v>
      </c>
      <c r="G60" s="18">
        <v>828</v>
      </c>
      <c r="H60" s="26" t="e">
        <f>ROUNDDOWN(#REF!*옵션!$D$11, 0)</f>
        <v>#REF!</v>
      </c>
      <c r="I60" s="26"/>
      <c r="J60" s="26"/>
      <c r="K60" s="26"/>
      <c r="L60" s="26" t="e">
        <f t="shared" si="1"/>
        <v>#REF!</v>
      </c>
      <c r="M60" s="41"/>
    </row>
    <row r="61" spans="2:13" ht="21.6" customHeight="1" x14ac:dyDescent="0.15">
      <c r="B61" s="10" t="s">
        <v>359</v>
      </c>
      <c r="C61" s="8" t="s">
        <v>258</v>
      </c>
      <c r="D61" s="8" t="s">
        <v>259</v>
      </c>
      <c r="E61" s="8" t="s">
        <v>260</v>
      </c>
      <c r="F61" s="20" t="s">
        <v>151</v>
      </c>
      <c r="G61" s="18">
        <v>828</v>
      </c>
      <c r="H61" s="26" t="e">
        <f>ROUNDDOWN(#REF!*옵션!$D$11, 0)</f>
        <v>#REF!</v>
      </c>
      <c r="I61" s="26"/>
      <c r="J61" s="26"/>
      <c r="K61" s="26"/>
      <c r="L61" s="26" t="e">
        <f t="shared" si="1"/>
        <v>#REF!</v>
      </c>
      <c r="M61" s="41"/>
    </row>
    <row r="62" spans="2:13" ht="21.6" customHeight="1" x14ac:dyDescent="0.15">
      <c r="B62" s="10" t="s">
        <v>360</v>
      </c>
      <c r="C62" s="8" t="s">
        <v>261</v>
      </c>
      <c r="D62" s="8" t="s">
        <v>262</v>
      </c>
      <c r="E62" s="8" t="s">
        <v>117</v>
      </c>
      <c r="F62" s="20" t="s">
        <v>108</v>
      </c>
      <c r="G62" s="18">
        <v>156</v>
      </c>
      <c r="H62" s="26" t="e">
        <f>ROUNDDOWN(#REF!*옵션!$D$11, 0)</f>
        <v>#REF!</v>
      </c>
      <c r="I62" s="26"/>
      <c r="J62" s="26"/>
      <c r="K62" s="26"/>
      <c r="L62" s="26" t="e">
        <f t="shared" si="1"/>
        <v>#REF!</v>
      </c>
      <c r="M62" s="41"/>
    </row>
    <row r="63" spans="2:13" ht="21.6" customHeight="1" x14ac:dyDescent="0.15">
      <c r="B63" s="10" t="s">
        <v>361</v>
      </c>
      <c r="C63" s="8" t="s">
        <v>263</v>
      </c>
      <c r="D63" s="8" t="s">
        <v>264</v>
      </c>
      <c r="E63" s="8" t="s">
        <v>265</v>
      </c>
      <c r="F63" s="20" t="s">
        <v>266</v>
      </c>
      <c r="G63" s="18">
        <v>1</v>
      </c>
      <c r="H63" s="26" t="e">
        <f>ROUNDDOWN(#REF!*옵션!$D$11, 0)</f>
        <v>#REF!</v>
      </c>
      <c r="I63" s="26"/>
      <c r="J63" s="26"/>
      <c r="K63" s="26"/>
      <c r="L63" s="26" t="e">
        <f t="shared" si="1"/>
        <v>#REF!</v>
      </c>
      <c r="M63" s="41"/>
    </row>
    <row r="64" spans="2:13" ht="21.6" customHeight="1" x14ac:dyDescent="0.15">
      <c r="B64" s="10" t="s">
        <v>362</v>
      </c>
      <c r="C64" s="8" t="s">
        <v>267</v>
      </c>
      <c r="D64" s="8" t="s">
        <v>264</v>
      </c>
      <c r="E64" s="8" t="s">
        <v>268</v>
      </c>
      <c r="F64" s="20" t="s">
        <v>266</v>
      </c>
      <c r="G64" s="18">
        <v>1</v>
      </c>
      <c r="H64" s="26" t="e">
        <f>ROUNDDOWN(#REF!*옵션!$D$11, 0)</f>
        <v>#REF!</v>
      </c>
      <c r="I64" s="26"/>
      <c r="J64" s="26"/>
      <c r="K64" s="26"/>
      <c r="L64" s="26" t="e">
        <f t="shared" si="1"/>
        <v>#REF!</v>
      </c>
      <c r="M64" s="41"/>
    </row>
    <row r="65" spans="2:13" ht="21.6" customHeight="1" x14ac:dyDescent="0.15">
      <c r="B65" s="10" t="s">
        <v>363</v>
      </c>
      <c r="C65" s="8" t="s">
        <v>269</v>
      </c>
      <c r="D65" s="8" t="s">
        <v>270</v>
      </c>
      <c r="E65" s="8" t="s">
        <v>224</v>
      </c>
      <c r="F65" s="20" t="s">
        <v>151</v>
      </c>
      <c r="G65" s="18">
        <v>3</v>
      </c>
      <c r="H65" s="26" t="e">
        <f>ROUNDDOWN(#REF!*옵션!$D$11, 0)</f>
        <v>#REF!</v>
      </c>
      <c r="I65" s="26"/>
      <c r="J65" s="26"/>
      <c r="K65" s="26"/>
      <c r="L65" s="26" t="e">
        <f t="shared" si="1"/>
        <v>#REF!</v>
      </c>
      <c r="M65" s="41"/>
    </row>
    <row r="66" spans="2:13" ht="21.6" customHeight="1" x14ac:dyDescent="0.15">
      <c r="B66" s="10" t="s">
        <v>364</v>
      </c>
      <c r="C66" s="8" t="s">
        <v>271</v>
      </c>
      <c r="D66" s="8" t="s">
        <v>272</v>
      </c>
      <c r="E66" s="8" t="s">
        <v>273</v>
      </c>
      <c r="F66" s="20" t="s">
        <v>151</v>
      </c>
      <c r="G66" s="18">
        <v>1</v>
      </c>
      <c r="H66" s="26" t="e">
        <f>ROUNDDOWN(#REF!*옵션!$D$11, 0)</f>
        <v>#REF!</v>
      </c>
      <c r="I66" s="26"/>
      <c r="J66" s="26"/>
      <c r="K66" s="26"/>
      <c r="L66" s="26" t="e">
        <f t="shared" si="1"/>
        <v>#REF!</v>
      </c>
      <c r="M66" s="41"/>
    </row>
    <row r="67" spans="2:13" ht="21.6" customHeight="1" x14ac:dyDescent="0.15">
      <c r="B67" s="10" t="s">
        <v>365</v>
      </c>
      <c r="C67" s="8" t="s">
        <v>274</v>
      </c>
      <c r="D67" s="8" t="s">
        <v>275</v>
      </c>
      <c r="E67" s="8" t="s">
        <v>276</v>
      </c>
      <c r="F67" s="20" t="s">
        <v>221</v>
      </c>
      <c r="G67" s="18">
        <v>12</v>
      </c>
      <c r="H67" s="26" t="e">
        <f>ROUNDDOWN(#REF!*옵션!$D$11, 0)</f>
        <v>#REF!</v>
      </c>
      <c r="I67" s="26"/>
      <c r="J67" s="26"/>
      <c r="K67" s="26"/>
      <c r="L67" s="26" t="e">
        <f t="shared" si="1"/>
        <v>#REF!</v>
      </c>
      <c r="M67" s="41"/>
    </row>
    <row r="68" spans="2:13" ht="21.6" customHeight="1" x14ac:dyDescent="0.15">
      <c r="B68" s="10" t="s">
        <v>366</v>
      </c>
      <c r="C68" s="8" t="s">
        <v>277</v>
      </c>
      <c r="D68" s="8" t="s">
        <v>278</v>
      </c>
      <c r="E68" s="8" t="s">
        <v>230</v>
      </c>
      <c r="F68" s="20" t="s">
        <v>227</v>
      </c>
      <c r="G68" s="18">
        <v>12</v>
      </c>
      <c r="H68" s="26" t="e">
        <f>ROUNDDOWN(#REF!*옵션!$D$11, 0)</f>
        <v>#REF!</v>
      </c>
      <c r="I68" s="26"/>
      <c r="J68" s="26"/>
      <c r="K68" s="26"/>
      <c r="L68" s="26" t="e">
        <f t="shared" ref="L68:L78" si="2">SUM(H68,I68,J68)</f>
        <v>#REF!</v>
      </c>
      <c r="M68" s="41"/>
    </row>
    <row r="69" spans="2:13" ht="21.6" customHeight="1" x14ac:dyDescent="0.15">
      <c r="B69" s="10" t="s">
        <v>367</v>
      </c>
      <c r="C69" s="8" t="s">
        <v>279</v>
      </c>
      <c r="D69" s="8" t="s">
        <v>280</v>
      </c>
      <c r="E69" s="8" t="s">
        <v>281</v>
      </c>
      <c r="F69" s="20" t="s">
        <v>282</v>
      </c>
      <c r="G69" s="18">
        <v>172.98099999999999</v>
      </c>
      <c r="H69" s="26"/>
      <c r="I69" s="26" t="e">
        <f>ROUNDDOWN(#REF!, 0)</f>
        <v>#REF!</v>
      </c>
      <c r="J69" s="26"/>
      <c r="K69" s="26"/>
      <c r="L69" s="26" t="e">
        <f t="shared" si="2"/>
        <v>#REF!</v>
      </c>
      <c r="M69" s="41"/>
    </row>
    <row r="70" spans="2:13" ht="21.6" customHeight="1" x14ac:dyDescent="0.15">
      <c r="B70" s="10" t="s">
        <v>368</v>
      </c>
      <c r="C70" s="8" t="s">
        <v>283</v>
      </c>
      <c r="D70" s="8" t="s">
        <v>280</v>
      </c>
      <c r="E70" s="8" t="s">
        <v>284</v>
      </c>
      <c r="F70" s="20" t="s">
        <v>282</v>
      </c>
      <c r="G70" s="18">
        <v>1.3220000000000001</v>
      </c>
      <c r="H70" s="26"/>
      <c r="I70" s="26" t="e">
        <f>ROUNDDOWN(#REF!, 0)</f>
        <v>#REF!</v>
      </c>
      <c r="J70" s="26"/>
      <c r="K70" s="26"/>
      <c r="L70" s="26" t="e">
        <f t="shared" si="2"/>
        <v>#REF!</v>
      </c>
      <c r="M70" s="41"/>
    </row>
    <row r="71" spans="2:13" ht="21.6" customHeight="1" x14ac:dyDescent="0.15">
      <c r="B71" s="10" t="s">
        <v>369</v>
      </c>
      <c r="C71" s="8" t="s">
        <v>285</v>
      </c>
      <c r="D71" s="8" t="s">
        <v>280</v>
      </c>
      <c r="E71" s="8" t="s">
        <v>286</v>
      </c>
      <c r="F71" s="20" t="s">
        <v>282</v>
      </c>
      <c r="G71" s="18">
        <v>5.12</v>
      </c>
      <c r="H71" s="26"/>
      <c r="I71" s="26" t="e">
        <f>ROUNDDOWN(#REF!, 0)</f>
        <v>#REF!</v>
      </c>
      <c r="J71" s="26"/>
      <c r="K71" s="26"/>
      <c r="L71" s="26" t="e">
        <f t="shared" si="2"/>
        <v>#REF!</v>
      </c>
      <c r="M71" s="41"/>
    </row>
    <row r="72" spans="2:13" ht="21.6" customHeight="1" x14ac:dyDescent="0.15">
      <c r="B72" s="10" t="s">
        <v>370</v>
      </c>
      <c r="C72" s="8" t="s">
        <v>287</v>
      </c>
      <c r="D72" s="8" t="s">
        <v>280</v>
      </c>
      <c r="E72" s="8" t="s">
        <v>288</v>
      </c>
      <c r="F72" s="20" t="s">
        <v>282</v>
      </c>
      <c r="G72" s="18">
        <v>7.2999999999999995E-2</v>
      </c>
      <c r="H72" s="26"/>
      <c r="I72" s="26" t="e">
        <f>ROUNDDOWN(#REF!, 0)</f>
        <v>#REF!</v>
      </c>
      <c r="J72" s="26"/>
      <c r="K72" s="26"/>
      <c r="L72" s="26" t="e">
        <f t="shared" si="2"/>
        <v>#REF!</v>
      </c>
      <c r="M72" s="41"/>
    </row>
    <row r="73" spans="2:13" ht="21.6" customHeight="1" x14ac:dyDescent="0.15">
      <c r="B73" s="10" t="s">
        <v>371</v>
      </c>
      <c r="C73" s="8" t="s">
        <v>289</v>
      </c>
      <c r="D73" s="8" t="s">
        <v>280</v>
      </c>
      <c r="E73" s="8" t="s">
        <v>290</v>
      </c>
      <c r="F73" s="20" t="s">
        <v>282</v>
      </c>
      <c r="G73" s="18">
        <v>0.28000000000000003</v>
      </c>
      <c r="H73" s="26"/>
      <c r="I73" s="26" t="e">
        <f>ROUNDDOWN(#REF!, 0)</f>
        <v>#REF!</v>
      </c>
      <c r="J73" s="26"/>
      <c r="K73" s="26"/>
      <c r="L73" s="26" t="e">
        <f t="shared" si="2"/>
        <v>#REF!</v>
      </c>
      <c r="M73" s="41"/>
    </row>
    <row r="74" spans="2:13" ht="21.6" customHeight="1" x14ac:dyDescent="0.15">
      <c r="B74" s="10" t="s">
        <v>372</v>
      </c>
      <c r="C74" s="8" t="s">
        <v>291</v>
      </c>
      <c r="D74" s="8" t="s">
        <v>280</v>
      </c>
      <c r="E74" s="8" t="s">
        <v>292</v>
      </c>
      <c r="F74" s="20" t="s">
        <v>282</v>
      </c>
      <c r="G74" s="18">
        <v>0.58499999999999996</v>
      </c>
      <c r="H74" s="26"/>
      <c r="I74" s="26" t="e">
        <f>ROUNDDOWN(#REF!, 0)</f>
        <v>#REF!</v>
      </c>
      <c r="J74" s="26"/>
      <c r="K74" s="26"/>
      <c r="L74" s="26" t="e">
        <f t="shared" si="2"/>
        <v>#REF!</v>
      </c>
      <c r="M74" s="41"/>
    </row>
    <row r="75" spans="2:13" ht="21.6" customHeight="1" x14ac:dyDescent="0.15">
      <c r="B75" s="10" t="s">
        <v>373</v>
      </c>
      <c r="C75" s="8" t="s">
        <v>293</v>
      </c>
      <c r="D75" s="8" t="s">
        <v>280</v>
      </c>
      <c r="E75" s="8" t="s">
        <v>294</v>
      </c>
      <c r="F75" s="20" t="s">
        <v>282</v>
      </c>
      <c r="G75" s="18">
        <v>0.24</v>
      </c>
      <c r="H75" s="26"/>
      <c r="I75" s="26" t="e">
        <f>ROUNDDOWN(#REF!, 0)</f>
        <v>#REF!</v>
      </c>
      <c r="J75" s="26"/>
      <c r="K75" s="26"/>
      <c r="L75" s="26" t="e">
        <f t="shared" si="2"/>
        <v>#REF!</v>
      </c>
      <c r="M75" s="41"/>
    </row>
    <row r="76" spans="2:13" ht="21.6" customHeight="1" x14ac:dyDescent="0.15">
      <c r="B76" s="10" t="s">
        <v>374</v>
      </c>
      <c r="C76" s="8" t="s">
        <v>295</v>
      </c>
      <c r="D76" s="8" t="s">
        <v>280</v>
      </c>
      <c r="E76" s="8" t="s">
        <v>296</v>
      </c>
      <c r="F76" s="20" t="s">
        <v>282</v>
      </c>
      <c r="G76" s="18">
        <v>0.21</v>
      </c>
      <c r="H76" s="26"/>
      <c r="I76" s="26" t="e">
        <f>ROUNDDOWN(#REF!, 0)</f>
        <v>#REF!</v>
      </c>
      <c r="J76" s="26"/>
      <c r="K76" s="26"/>
      <c r="L76" s="26" t="e">
        <f t="shared" si="2"/>
        <v>#REF!</v>
      </c>
      <c r="M76" s="41"/>
    </row>
    <row r="77" spans="2:13" ht="21.6" customHeight="1" x14ac:dyDescent="0.15">
      <c r="B77" s="10" t="s">
        <v>375</v>
      </c>
      <c r="C77" s="8" t="s">
        <v>297</v>
      </c>
      <c r="D77" s="8" t="s">
        <v>280</v>
      </c>
      <c r="E77" s="8" t="s">
        <v>298</v>
      </c>
      <c r="F77" s="20" t="s">
        <v>282</v>
      </c>
      <c r="G77" s="18">
        <v>0.24</v>
      </c>
      <c r="H77" s="26"/>
      <c r="I77" s="26" t="e">
        <f>ROUNDDOWN(#REF!, 0)</f>
        <v>#REF!</v>
      </c>
      <c r="J77" s="26"/>
      <c r="K77" s="26"/>
      <c r="L77" s="26" t="e">
        <f t="shared" si="2"/>
        <v>#REF!</v>
      </c>
      <c r="M77" s="41"/>
    </row>
    <row r="78" spans="2:13" ht="21.6" customHeight="1" x14ac:dyDescent="0.15">
      <c r="B78" s="10" t="s">
        <v>376</v>
      </c>
      <c r="C78" s="8" t="s">
        <v>299</v>
      </c>
      <c r="D78" s="8" t="s">
        <v>300</v>
      </c>
      <c r="E78" s="8" t="s">
        <v>265</v>
      </c>
      <c r="F78" s="20" t="s">
        <v>266</v>
      </c>
      <c r="G78" s="18">
        <v>1</v>
      </c>
      <c r="H78" s="26"/>
      <c r="I78" s="26" t="e">
        <f>ROUNDDOWN(#REF!, 0)</f>
        <v>#REF!</v>
      </c>
      <c r="J78" s="26"/>
      <c r="K78" s="26"/>
      <c r="L78" s="26" t="e">
        <f t="shared" si="2"/>
        <v>#REF!</v>
      </c>
      <c r="M78" s="41"/>
    </row>
    <row r="79" spans="2:13" ht="21.6" customHeight="1" x14ac:dyDescent="0.15">
      <c r="C79" s="8"/>
      <c r="D79" s="8"/>
      <c r="E79" s="8"/>
      <c r="F79" s="20"/>
      <c r="G79" s="18"/>
      <c r="H79" s="26"/>
      <c r="I79" s="26"/>
      <c r="J79" s="26"/>
      <c r="K79" s="26"/>
      <c r="L79" s="26"/>
      <c r="M79" s="41"/>
    </row>
    <row r="80" spans="2:13" ht="21.6" customHeight="1" x14ac:dyDescent="0.15">
      <c r="C80" s="8"/>
      <c r="D80" s="8"/>
      <c r="E80" s="8"/>
      <c r="F80" s="20"/>
      <c r="G80" s="18"/>
      <c r="H80" s="26"/>
      <c r="I80" s="26"/>
      <c r="J80" s="26"/>
      <c r="K80" s="26"/>
      <c r="L80" s="26"/>
      <c r="M80" s="41"/>
    </row>
    <row r="81" spans="3:13" ht="21.6" customHeight="1" x14ac:dyDescent="0.15">
      <c r="C81" s="8"/>
      <c r="D81" s="8"/>
      <c r="E81" s="8"/>
      <c r="F81" s="20"/>
      <c r="G81" s="18"/>
      <c r="H81" s="26"/>
      <c r="I81" s="26"/>
      <c r="J81" s="26"/>
      <c r="K81" s="26"/>
      <c r="L81" s="26"/>
      <c r="M81" s="41"/>
    </row>
    <row r="82" spans="3:13" ht="21.6" customHeight="1" x14ac:dyDescent="0.15">
      <c r="C82" s="43"/>
      <c r="D82" s="43"/>
      <c r="E82" s="43"/>
      <c r="G82" s="44"/>
    </row>
    <row r="83" spans="3:13" ht="21.6" customHeight="1" x14ac:dyDescent="0.15">
      <c r="C83" s="43"/>
      <c r="D83" s="43"/>
      <c r="E83" s="43"/>
      <c r="G83" s="44"/>
    </row>
  </sheetData>
  <mergeCells count="13">
    <mergeCell ref="C1:H1"/>
    <mergeCell ref="C2:C3"/>
    <mergeCell ref="D2:D3"/>
    <mergeCell ref="E2:E3"/>
    <mergeCell ref="F2:F3"/>
    <mergeCell ref="G2:G3"/>
    <mergeCell ref="H2:H3"/>
    <mergeCell ref="L2:L3"/>
    <mergeCell ref="M2:M3"/>
    <mergeCell ref="K2:K3"/>
    <mergeCell ref="K1:L1"/>
    <mergeCell ref="I2:I3"/>
    <mergeCell ref="J2:J3"/>
  </mergeCells>
  <phoneticPr fontId="3" type="noConversion"/>
  <printOptions horizontalCentered="1" verticalCentered="1"/>
  <pageMargins left="0.74803149606299213" right="0.35433070866141736" top="0.59055118110236227" bottom="0.59055118110236227" header="0.51181102362204722" footer="0.47244094488188981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1"/>
  <sheetViews>
    <sheetView workbookViewId="0">
      <selection activeCell="D4" sqref="D4"/>
    </sheetView>
  </sheetViews>
  <sheetFormatPr defaultRowHeight="13.5" x14ac:dyDescent="0.15"/>
  <cols>
    <col min="1" max="1" width="36.109375" style="1" customWidth="1"/>
    <col min="2" max="2" width="15.109375" style="15" bestFit="1" customWidth="1"/>
    <col min="3" max="6" width="15.109375" style="15" customWidth="1"/>
    <col min="7" max="7" width="8.6640625" style="2" customWidth="1"/>
    <col min="8" max="8" width="8.77734375" style="2" customWidth="1"/>
    <col min="9" max="16384" width="8.88671875" style="2"/>
  </cols>
  <sheetData>
    <row r="1" spans="1:13" ht="14.25" thickBot="1" x14ac:dyDescent="0.2">
      <c r="A1" s="31" t="s">
        <v>3</v>
      </c>
      <c r="B1" s="32" t="s">
        <v>7</v>
      </c>
      <c r="C1" s="32" t="s">
        <v>5</v>
      </c>
      <c r="D1" s="32" t="s">
        <v>6</v>
      </c>
      <c r="E1" s="32" t="s">
        <v>46</v>
      </c>
      <c r="F1" s="33" t="s">
        <v>8</v>
      </c>
      <c r="H1" s="30"/>
    </row>
    <row r="2" spans="1:13" x14ac:dyDescent="0.15">
      <c r="A2" s="5" t="s">
        <v>9</v>
      </c>
      <c r="B2" s="25" t="e">
        <f>#REF!</f>
        <v>#REF!</v>
      </c>
      <c r="C2" s="25" t="e">
        <f>#REF!</f>
        <v>#REF!</v>
      </c>
      <c r="D2" s="25" t="e">
        <f>#REF!</f>
        <v>#REF!</v>
      </c>
      <c r="E2" s="25"/>
      <c r="F2" s="25" t="e">
        <f>SUM(B2,C2,D2)</f>
        <v>#REF!</v>
      </c>
    </row>
    <row r="3" spans="1:13" x14ac:dyDescent="0.15">
      <c r="A3" s="3" t="s">
        <v>87</v>
      </c>
      <c r="B3" s="26"/>
      <c r="C3" s="26"/>
      <c r="D3" s="26"/>
      <c r="E3" s="26"/>
      <c r="F3" s="25">
        <f>SUM(B3,C3,D3)</f>
        <v>0</v>
      </c>
      <c r="H3" s="169" t="s">
        <v>100</v>
      </c>
      <c r="I3" s="170"/>
      <c r="J3" s="170"/>
      <c r="K3" s="170"/>
      <c r="L3" s="170"/>
      <c r="M3" s="171"/>
    </row>
    <row r="4" spans="1:13" x14ac:dyDescent="0.15">
      <c r="A4" s="3" t="s">
        <v>3</v>
      </c>
      <c r="B4" s="26"/>
      <c r="C4" s="26"/>
      <c r="D4" s="26"/>
      <c r="E4" s="26"/>
      <c r="F4" s="26"/>
      <c r="H4" s="172"/>
      <c r="I4" s="173"/>
      <c r="J4" s="173"/>
      <c r="K4" s="173"/>
      <c r="L4" s="173"/>
      <c r="M4" s="174"/>
    </row>
    <row r="5" spans="1:13" x14ac:dyDescent="0.15">
      <c r="A5" s="3" t="s">
        <v>3</v>
      </c>
      <c r="B5" s="26"/>
      <c r="C5" s="26" t="s">
        <v>4</v>
      </c>
      <c r="D5" s="26"/>
      <c r="E5" s="26"/>
      <c r="F5" s="26"/>
    </row>
    <row r="6" spans="1:13" x14ac:dyDescent="0.15">
      <c r="A6" s="3" t="s">
        <v>3</v>
      </c>
      <c r="B6" s="26"/>
      <c r="C6" s="26"/>
      <c r="D6" s="26"/>
      <c r="E6" s="26"/>
      <c r="F6" s="26"/>
      <c r="H6" s="163" t="s">
        <v>101</v>
      </c>
      <c r="I6" s="164"/>
      <c r="J6" s="164"/>
      <c r="K6" s="164"/>
      <c r="L6" s="164"/>
      <c r="M6" s="165"/>
    </row>
    <row r="7" spans="1:13" x14ac:dyDescent="0.15">
      <c r="A7" s="3"/>
      <c r="B7" s="26"/>
      <c r="C7" s="26"/>
      <c r="D7" s="26"/>
      <c r="E7" s="26"/>
      <c r="F7" s="26"/>
      <c r="H7" s="166"/>
      <c r="I7" s="167"/>
      <c r="J7" s="167"/>
      <c r="K7" s="167"/>
      <c r="L7" s="167"/>
      <c r="M7" s="168"/>
    </row>
    <row r="8" spans="1:13" x14ac:dyDescent="0.15">
      <c r="A8" s="3"/>
      <c r="B8" s="26"/>
      <c r="C8" s="26"/>
      <c r="D8" s="26"/>
      <c r="E8" s="26"/>
      <c r="F8" s="26"/>
    </row>
    <row r="9" spans="1:13" ht="14.25" thickBot="1" x14ac:dyDescent="0.2">
      <c r="B9" s="35"/>
      <c r="C9" s="35"/>
      <c r="D9" s="35"/>
      <c r="E9" s="35"/>
      <c r="F9" s="35"/>
      <c r="H9" s="163" t="s">
        <v>102</v>
      </c>
      <c r="I9" s="164"/>
      <c r="J9" s="164"/>
      <c r="K9" s="164"/>
      <c r="L9" s="164"/>
      <c r="M9" s="165"/>
    </row>
    <row r="10" spans="1:13" ht="14.25" thickBot="1" x14ac:dyDescent="0.2">
      <c r="A10" s="31"/>
      <c r="B10" s="32" t="s">
        <v>11</v>
      </c>
      <c r="C10" s="32" t="s">
        <v>13</v>
      </c>
      <c r="D10" s="32" t="s">
        <v>62</v>
      </c>
      <c r="E10" s="32" t="s">
        <v>96</v>
      </c>
      <c r="F10" s="33"/>
      <c r="H10" s="166"/>
      <c r="I10" s="167"/>
      <c r="J10" s="167"/>
      <c r="K10" s="167"/>
      <c r="L10" s="167"/>
      <c r="M10" s="168"/>
    </row>
    <row r="11" spans="1:13" x14ac:dyDescent="0.15">
      <c r="A11" s="5" t="s">
        <v>97</v>
      </c>
      <c r="B11" s="16">
        <v>100</v>
      </c>
      <c r="C11" s="16">
        <v>1</v>
      </c>
      <c r="D11" s="16">
        <f>$B$11/100</f>
        <v>1</v>
      </c>
      <c r="E11" s="16"/>
      <c r="F11" s="16"/>
    </row>
    <row r="12" spans="1:13" x14ac:dyDescent="0.15">
      <c r="A12" s="3" t="s">
        <v>98</v>
      </c>
      <c r="B12" s="17">
        <v>100</v>
      </c>
      <c r="C12" s="17">
        <v>1</v>
      </c>
      <c r="D12" s="16">
        <f>$B$12/100</f>
        <v>1</v>
      </c>
      <c r="E12" s="17">
        <v>2</v>
      </c>
      <c r="F12" s="17"/>
      <c r="H12" s="163" t="s">
        <v>103</v>
      </c>
      <c r="I12" s="164"/>
      <c r="J12" s="164"/>
      <c r="K12" s="164"/>
      <c r="L12" s="164"/>
      <c r="M12" s="165"/>
    </row>
    <row r="13" spans="1:13" x14ac:dyDescent="0.15">
      <c r="A13" s="3" t="s">
        <v>99</v>
      </c>
      <c r="B13" s="17">
        <v>100</v>
      </c>
      <c r="C13" s="17">
        <v>1</v>
      </c>
      <c r="D13" s="16">
        <f>$B$13/100</f>
        <v>1</v>
      </c>
      <c r="E13" s="17">
        <v>5</v>
      </c>
      <c r="F13" s="17"/>
      <c r="H13" s="166"/>
      <c r="I13" s="167"/>
      <c r="J13" s="167"/>
      <c r="K13" s="167"/>
      <c r="L13" s="167"/>
      <c r="M13" s="168"/>
    </row>
    <row r="14" spans="1:13" x14ac:dyDescent="0.15">
      <c r="A14" s="3"/>
      <c r="B14" s="17"/>
      <c r="C14" s="17"/>
      <c r="D14" s="17"/>
      <c r="E14" s="17"/>
      <c r="F14" s="17"/>
    </row>
    <row r="15" spans="1:13" x14ac:dyDescent="0.15">
      <c r="A15" s="3"/>
      <c r="B15" s="17"/>
      <c r="C15" s="17"/>
      <c r="D15" s="17"/>
      <c r="E15" s="17"/>
      <c r="F15" s="17"/>
    </row>
    <row r="16" spans="1:13" x14ac:dyDescent="0.15">
      <c r="A16" s="3"/>
      <c r="B16" s="17"/>
      <c r="C16" s="17"/>
      <c r="D16" s="17"/>
      <c r="E16" s="17"/>
      <c r="F16" s="17"/>
    </row>
    <row r="17" spans="1:6" x14ac:dyDescent="0.15">
      <c r="A17" s="3"/>
      <c r="B17" s="17"/>
      <c r="C17" s="17"/>
      <c r="D17" s="17"/>
      <c r="E17" s="17"/>
      <c r="F17" s="17"/>
    </row>
    <row r="18" spans="1:6" x14ac:dyDescent="0.15">
      <c r="A18" s="3" t="s">
        <v>2</v>
      </c>
      <c r="B18" s="17"/>
      <c r="C18" s="17"/>
      <c r="D18" s="17"/>
      <c r="E18" s="17"/>
      <c r="F18" s="17"/>
    </row>
    <row r="19" spans="1:6" ht="14.25" thickBot="1" x14ac:dyDescent="0.2">
      <c r="A19" s="4" t="s">
        <v>4</v>
      </c>
      <c r="B19" s="34"/>
      <c r="C19" s="34"/>
      <c r="D19" s="34"/>
      <c r="E19" s="34"/>
      <c r="F19" s="34"/>
    </row>
    <row r="20" spans="1:6" ht="14.25" thickBot="1" x14ac:dyDescent="0.2">
      <c r="A20" s="31" t="s">
        <v>56</v>
      </c>
      <c r="B20" s="32" t="s">
        <v>11</v>
      </c>
      <c r="C20" s="32"/>
      <c r="D20" s="32" t="s">
        <v>62</v>
      </c>
      <c r="E20" s="32"/>
      <c r="F20" s="33"/>
    </row>
    <row r="21" spans="1:6" x14ac:dyDescent="0.15">
      <c r="A21" s="5" t="s">
        <v>57</v>
      </c>
      <c r="B21" s="16">
        <f>B11</f>
        <v>100</v>
      </c>
      <c r="C21" s="16"/>
      <c r="D21" s="16">
        <f>$B$21/100</f>
        <v>1</v>
      </c>
      <c r="E21" s="16"/>
      <c r="F21" s="16"/>
    </row>
    <row r="22" spans="1:6" x14ac:dyDescent="0.15">
      <c r="A22" s="3" t="s">
        <v>58</v>
      </c>
      <c r="B22" s="17">
        <f>B11</f>
        <v>100</v>
      </c>
      <c r="C22" s="16"/>
      <c r="D22" s="16">
        <f>$B$22/100</f>
        <v>1</v>
      </c>
      <c r="E22" s="17"/>
      <c r="F22" s="17"/>
    </row>
    <row r="23" spans="1:6" x14ac:dyDescent="0.15">
      <c r="A23" s="3" t="s">
        <v>61</v>
      </c>
      <c r="B23" s="17">
        <f>B11</f>
        <v>100</v>
      </c>
      <c r="C23" s="16"/>
      <c r="D23" s="16">
        <f>$B$23/100</f>
        <v>1</v>
      </c>
      <c r="E23" s="17"/>
      <c r="F23" s="17"/>
    </row>
    <row r="24" spans="1:6" x14ac:dyDescent="0.15">
      <c r="A24" s="3" t="s">
        <v>59</v>
      </c>
      <c r="B24" s="17">
        <f>B11</f>
        <v>100</v>
      </c>
      <c r="C24" s="16"/>
      <c r="D24" s="16">
        <f>$B$24/100</f>
        <v>1</v>
      </c>
      <c r="E24" s="17"/>
      <c r="F24" s="17"/>
    </row>
    <row r="25" spans="1:6" x14ac:dyDescent="0.15">
      <c r="A25" s="3" t="s">
        <v>60</v>
      </c>
      <c r="B25" s="17">
        <f>B11</f>
        <v>100</v>
      </c>
      <c r="C25" s="16"/>
      <c r="D25" s="16">
        <f>$B$25/100</f>
        <v>1</v>
      </c>
      <c r="E25" s="17"/>
      <c r="F25" s="17"/>
    </row>
    <row r="26" spans="1:6" x14ac:dyDescent="0.15">
      <c r="A26" s="3"/>
      <c r="B26" s="17"/>
      <c r="C26" s="17"/>
      <c r="D26" s="17"/>
      <c r="E26" s="17"/>
      <c r="F26" s="17"/>
    </row>
    <row r="27" spans="1:6" x14ac:dyDescent="0.15">
      <c r="A27" s="3"/>
      <c r="B27" s="17"/>
      <c r="C27" s="17"/>
      <c r="D27" s="17"/>
      <c r="E27" s="17"/>
      <c r="F27" s="17"/>
    </row>
    <row r="28" spans="1:6" x14ac:dyDescent="0.15">
      <c r="A28" s="3"/>
      <c r="B28" s="17"/>
      <c r="C28" s="17"/>
      <c r="D28" s="17"/>
      <c r="E28" s="17"/>
      <c r="F28" s="17"/>
    </row>
    <row r="29" spans="1:6" ht="14.25" customHeight="1" thickBot="1" x14ac:dyDescent="0.2">
      <c r="A29" s="4"/>
      <c r="B29" s="34"/>
      <c r="C29" s="34"/>
      <c r="D29" s="34"/>
      <c r="E29" s="34"/>
      <c r="F29" s="34"/>
    </row>
    <row r="30" spans="1:6" ht="14.25" customHeight="1" thickBot="1" x14ac:dyDescent="0.2">
      <c r="A30" s="31" t="s">
        <v>89</v>
      </c>
      <c r="B30" s="32" t="s">
        <v>90</v>
      </c>
      <c r="C30" s="32" t="s">
        <v>91</v>
      </c>
      <c r="D30" s="32" t="s">
        <v>92</v>
      </c>
      <c r="E30" s="32"/>
      <c r="F30" s="33"/>
    </row>
    <row r="31" spans="1:6" x14ac:dyDescent="0.15">
      <c r="A31" s="5" t="s">
        <v>93</v>
      </c>
      <c r="B31" s="16">
        <v>15</v>
      </c>
      <c r="C31" s="16">
        <v>15</v>
      </c>
      <c r="D31" s="16">
        <v>20</v>
      </c>
      <c r="E31" s="16"/>
      <c r="F31" s="16"/>
    </row>
    <row r="32" spans="1:6" x14ac:dyDescent="0.15">
      <c r="A32" s="5" t="s">
        <v>88</v>
      </c>
      <c r="B32" s="17">
        <v>40</v>
      </c>
      <c r="C32" s="17">
        <v>40</v>
      </c>
      <c r="D32" s="17">
        <v>40</v>
      </c>
      <c r="E32" s="17"/>
      <c r="F32" s="17"/>
    </row>
    <row r="33" spans="1:13" x14ac:dyDescent="0.15">
      <c r="A33" s="3" t="s">
        <v>14</v>
      </c>
      <c r="B33" s="17">
        <v>2</v>
      </c>
      <c r="C33" s="17"/>
      <c r="D33" s="17"/>
      <c r="E33" s="17"/>
      <c r="F33" s="17"/>
      <c r="H33" s="163" t="s">
        <v>509</v>
      </c>
      <c r="I33" s="164"/>
      <c r="J33" s="164"/>
      <c r="K33" s="164"/>
      <c r="L33" s="164"/>
      <c r="M33" s="165"/>
    </row>
    <row r="34" spans="1:13" x14ac:dyDescent="0.15">
      <c r="A34" s="3" t="s">
        <v>15</v>
      </c>
      <c r="B34" s="17"/>
      <c r="C34" s="17"/>
      <c r="D34" s="17"/>
      <c r="E34" s="17"/>
      <c r="F34" s="17"/>
      <c r="H34" s="166"/>
      <c r="I34" s="167"/>
      <c r="J34" s="167"/>
      <c r="K34" s="167"/>
      <c r="L34" s="167"/>
      <c r="M34" s="168"/>
    </row>
    <row r="35" spans="1:13" x14ac:dyDescent="0.15">
      <c r="A35" s="3" t="s">
        <v>16</v>
      </c>
      <c r="B35" s="17">
        <v>2</v>
      </c>
      <c r="C35" s="17"/>
      <c r="D35" s="17"/>
      <c r="E35" s="17"/>
      <c r="F35" s="17"/>
    </row>
    <row r="36" spans="1:13" x14ac:dyDescent="0.15">
      <c r="A36" s="3" t="s">
        <v>17</v>
      </c>
      <c r="B36" s="17">
        <v>3</v>
      </c>
      <c r="C36" s="17"/>
      <c r="D36" s="17"/>
      <c r="E36" s="17"/>
      <c r="F36" s="17"/>
    </row>
    <row r="37" spans="1:13" x14ac:dyDescent="0.15">
      <c r="A37" s="3"/>
      <c r="B37" s="17"/>
      <c r="C37" s="17"/>
      <c r="D37" s="17"/>
      <c r="E37" s="17"/>
      <c r="F37" s="17"/>
    </row>
    <row r="38" spans="1:13" x14ac:dyDescent="0.15">
      <c r="A38" s="3"/>
      <c r="B38" s="17"/>
      <c r="C38" s="17"/>
      <c r="D38" s="17"/>
      <c r="E38" s="17"/>
      <c r="F38" s="17"/>
    </row>
    <row r="39" spans="1:13" ht="14.25" thickBot="1" x14ac:dyDescent="0.2">
      <c r="A39" s="4"/>
      <c r="B39" s="34"/>
      <c r="C39" s="34"/>
      <c r="D39" s="34"/>
      <c r="E39" s="34"/>
      <c r="F39" s="34"/>
    </row>
    <row r="40" spans="1:13" ht="14.25" thickBot="1" x14ac:dyDescent="0.2">
      <c r="A40" s="31" t="s">
        <v>10</v>
      </c>
      <c r="B40" s="32" t="s">
        <v>11</v>
      </c>
      <c r="C40" s="32" t="s">
        <v>12</v>
      </c>
      <c r="D40" s="32"/>
      <c r="E40" s="32"/>
      <c r="F40" s="33"/>
    </row>
    <row r="41" spans="1:13" x14ac:dyDescent="0.15">
      <c r="A41" s="1" t="s">
        <v>104</v>
      </c>
      <c r="B41" s="15">
        <v>100</v>
      </c>
      <c r="C41" s="15">
        <v>0</v>
      </c>
    </row>
  </sheetData>
  <mergeCells count="5">
    <mergeCell ref="H33:M34"/>
    <mergeCell ref="H3:M4"/>
    <mergeCell ref="H6:M7"/>
    <mergeCell ref="H9:M10"/>
    <mergeCell ref="H12:M13"/>
  </mergeCells>
  <phoneticPr fontId="3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4"/>
  <sheetViews>
    <sheetView workbookViewId="0">
      <selection activeCell="D4" sqref="D4"/>
    </sheetView>
  </sheetViews>
  <sheetFormatPr defaultRowHeight="18.95" customHeight="1" x14ac:dyDescent="0.15"/>
  <cols>
    <col min="1" max="1" width="4.6640625" style="22" customWidth="1"/>
    <col min="2" max="2" width="73" customWidth="1"/>
  </cols>
  <sheetData>
    <row r="1" spans="1:2" ht="20.25" x14ac:dyDescent="0.25">
      <c r="B1" s="21" t="s">
        <v>33</v>
      </c>
    </row>
    <row r="2" spans="1:2" ht="18.95" customHeight="1" x14ac:dyDescent="0.15">
      <c r="A2" s="22" t="s">
        <v>31</v>
      </c>
      <c r="B2" t="s">
        <v>63</v>
      </c>
    </row>
    <row r="3" spans="1:2" ht="18.95" customHeight="1" x14ac:dyDescent="0.15">
      <c r="B3" t="s">
        <v>64</v>
      </c>
    </row>
    <row r="4" spans="1:2" ht="18.95" customHeight="1" x14ac:dyDescent="0.15">
      <c r="A4" s="22" t="s">
        <v>36</v>
      </c>
      <c r="B4" t="s">
        <v>65</v>
      </c>
    </row>
    <row r="5" spans="1:2" ht="18.95" customHeight="1" x14ac:dyDescent="0.15">
      <c r="B5" t="s">
        <v>66</v>
      </c>
    </row>
    <row r="6" spans="1:2" ht="18.95" customHeight="1" x14ac:dyDescent="0.15">
      <c r="A6" s="22" t="s">
        <v>32</v>
      </c>
      <c r="B6" t="s">
        <v>67</v>
      </c>
    </row>
    <row r="7" spans="1:2" ht="18.95" customHeight="1" x14ac:dyDescent="0.15">
      <c r="A7" s="22" t="s">
        <v>34</v>
      </c>
      <c r="B7" t="s">
        <v>68</v>
      </c>
    </row>
    <row r="8" spans="1:2" ht="18.95" customHeight="1" x14ac:dyDescent="0.15">
      <c r="B8" t="s">
        <v>35</v>
      </c>
    </row>
    <row r="9" spans="1:2" ht="18.95" customHeight="1" x14ac:dyDescent="0.15">
      <c r="B9" t="s">
        <v>69</v>
      </c>
    </row>
    <row r="10" spans="1:2" ht="18.95" customHeight="1" x14ac:dyDescent="0.15">
      <c r="B10" t="s">
        <v>70</v>
      </c>
    </row>
    <row r="11" spans="1:2" ht="18.95" customHeight="1" x14ac:dyDescent="0.15">
      <c r="A11" s="22" t="s">
        <v>2</v>
      </c>
      <c r="B11" t="s">
        <v>71</v>
      </c>
    </row>
    <row r="12" spans="1:2" ht="18.95" customHeight="1" x14ac:dyDescent="0.15">
      <c r="A12" s="22" t="s">
        <v>37</v>
      </c>
      <c r="B12" t="s">
        <v>72</v>
      </c>
    </row>
    <row r="13" spans="1:2" ht="18.95" customHeight="1" x14ac:dyDescent="0.15">
      <c r="B13" t="s">
        <v>73</v>
      </c>
    </row>
    <row r="14" spans="1:2" ht="18.95" customHeight="1" x14ac:dyDescent="0.15">
      <c r="B14" t="s">
        <v>74</v>
      </c>
    </row>
    <row r="15" spans="1:2" ht="18.95" customHeight="1" x14ac:dyDescent="0.15">
      <c r="B15" t="s">
        <v>75</v>
      </c>
    </row>
    <row r="16" spans="1:2" ht="18.95" customHeight="1" x14ac:dyDescent="0.15">
      <c r="B16" t="s">
        <v>39</v>
      </c>
    </row>
    <row r="17" spans="1:2" ht="18.95" customHeight="1" x14ac:dyDescent="0.15">
      <c r="A17" s="22" t="s">
        <v>38</v>
      </c>
      <c r="B17" t="s">
        <v>76</v>
      </c>
    </row>
    <row r="18" spans="1:2" ht="18.95" customHeight="1" x14ac:dyDescent="0.15">
      <c r="A18" s="22" t="s">
        <v>77</v>
      </c>
      <c r="B18" s="37" t="s">
        <v>78</v>
      </c>
    </row>
    <row r="19" spans="1:2" ht="18.95" customHeight="1" x14ac:dyDescent="0.15">
      <c r="A19" s="22" t="s">
        <v>79</v>
      </c>
      <c r="B19" t="s">
        <v>80</v>
      </c>
    </row>
    <row r="20" spans="1:2" ht="18.95" customHeight="1" x14ac:dyDescent="0.15">
      <c r="A20" s="22" t="s">
        <v>84</v>
      </c>
      <c r="B20" t="s">
        <v>85</v>
      </c>
    </row>
    <row r="21" spans="1:2" ht="18.95" customHeight="1" x14ac:dyDescent="0.15">
      <c r="A21" s="22" t="s">
        <v>86</v>
      </c>
      <c r="B21" t="s">
        <v>81</v>
      </c>
    </row>
    <row r="33" spans="2:2" ht="18.95" customHeight="1" x14ac:dyDescent="0.15">
      <c r="B33" t="s">
        <v>82</v>
      </c>
    </row>
    <row r="34" spans="2:2" ht="18.95" customHeight="1" x14ac:dyDescent="0.15">
      <c r="B34" t="s">
        <v>83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총괄표(전기)</vt:lpstr>
      <vt:lpstr>내역서</vt:lpstr>
      <vt:lpstr>합산자재</vt:lpstr>
      <vt:lpstr>옵션</vt:lpstr>
      <vt:lpstr>사용설명</vt:lpstr>
      <vt:lpstr>내역서!Print_Area</vt:lpstr>
      <vt:lpstr>'총괄표(전기)'!Print_Area</vt:lpstr>
      <vt:lpstr>내역서!Print_Titles</vt:lpstr>
      <vt:lpstr>합산자재!Print_Titles</vt:lpstr>
    </vt:vector>
  </TitlesOfParts>
  <Company>이지테크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이지테크</dc:creator>
  <cp:lastModifiedBy>공영차고지(주유소)</cp:lastModifiedBy>
  <cp:lastPrinted>2012-05-12T23:39:48Z</cp:lastPrinted>
  <dcterms:created xsi:type="dcterms:W3CDTF">2002-09-09T02:35:17Z</dcterms:created>
  <dcterms:modified xsi:type="dcterms:W3CDTF">2023-06-20T11:09:18Z</dcterms:modified>
</cp:coreProperties>
</file>